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-120" yWindow="-120" windowWidth="29040" windowHeight="1572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C47" i="2" l="1"/>
  <c r="B47" i="2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E79" i="2"/>
  <c r="F57" i="2"/>
  <c r="E57" i="2"/>
  <c r="F47" i="2"/>
  <c r="F59" i="2" s="1"/>
  <c r="E47" i="2"/>
  <c r="E59" i="2" s="1"/>
  <c r="C60" i="2"/>
  <c r="B60" i="2"/>
  <c r="C9" i="9" l="1"/>
  <c r="G28" i="7"/>
  <c r="F81" i="2"/>
  <c r="E81" i="2"/>
  <c r="K20" i="4"/>
  <c r="E20" i="4"/>
  <c r="I20" i="4"/>
  <c r="C43" i="9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D77" i="9"/>
  <c r="G77" i="9"/>
  <c r="G9" i="7"/>
  <c r="B77" i="9"/>
  <c r="F77" i="9"/>
  <c r="D159" i="7"/>
  <c r="G84" i="7"/>
  <c r="G42" i="6"/>
  <c r="G70" i="6"/>
  <c r="G159" i="7" l="1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<sst xmlns="http://schemas.openxmlformats.org/spreadsheetml/2006/main" count="820" uniqueCount="573">
  <si>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</si>
  <si>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</si>
  <si>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</si>
  <si>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</si>
  <si>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</si>
  <si>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</si>
  <si>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</si>
  <si>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</si>
  <si>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</si>
  <si>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</si>
  <si>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</si>
  <si>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</si>
  <si>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</si>
  <si>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</si>
  <si>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</si>
  <si>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</si>
  <si>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</si>
  <si>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</si>
  <si>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</si>
  <si>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</si>
  <si>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</si>
  <si>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</si>
  <si>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</si>
  <si>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</si>
  <si>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</si>
  <si>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</si>
  <si>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</si>
  <si>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</si>
  <si>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</si>
  <si>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</si>
  <si>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</si>
  <si>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</si>
  <si>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</si>
  <si>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</si>
  <si>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</si>
  <si>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</si>
  <si>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</si>
  <si>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</si>
  <si>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</si>
  <si>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</si>
  <si>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</si>
  <si>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</si>
  <si>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</si>
  <si>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</si>
  <si>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</si>
  <si>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</si>
  <si>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</si>
  <si>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</si>
  <si>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</si>
  <si>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</si>
  <si>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</si>
  <si>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</si>
  <si>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</si>
  <si>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</si>
  <si>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</si>
  <si>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</si>
  <si>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</si>
  <si>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</si>
  <si>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</si>
  <si>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</si>
  <si>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</si>
  <si>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</si>
  <si>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</si>
  <si>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</si>
  <si>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</si>
  <si>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</si>
  <si>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</si>
  <si>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</si>
  <si>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</si>
  <si>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</si>
  <si>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</si>
  <si>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</si>
  <si>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</si>
  <si>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</si>
  <si>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</si>
  <si>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</si>
  <si>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</si>
  <si>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</si>
  <si>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</si>
  <si>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</si>
  <si>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</si>
  <si>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</si>
  <si>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</si>
  <si>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</si>
  <si>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</si>
  <si>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</si>
  <si>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</si>
  <si>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</si>
  <si>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</si>
  <si>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</si>
  <si>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</si>
  <si>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</si>
  <si>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</si>
  <si>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</si>
  <si>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</si>
  <si>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</si>
  <si>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</si>
  <si>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</si>
  <si>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</si>
  <si>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</si>
  <si>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</si>
  <si>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</si>
  <si>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</si>
  <si>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</si>
  <si>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</si>
  <si>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</si>
  <si>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</si>
  <si>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</si>
  <si>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</si>
  <si>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</si>
  <si>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</si>
  <si>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</si>
  <si>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</si>
  <si>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</si>
  <si>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</si>
  <si>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</si>
  <si>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</si>
  <si>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</si>
  <si>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</si>
  <si>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</si>
  <si>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</si>
  <si>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</si>
  <si>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</si>
  <si>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</si>
  <si>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</si>
  <si>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</si>
  <si>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</si>
  <si>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</si>
  <si>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</si>
  <si>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</si>
  <si>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</si>
  <si>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</si>
  <si>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</si>
  <si>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</si>
  <si>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</si>
  <si>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</si>
  <si>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</si>
  <si>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</si>
  <si>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</si>
  <si>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</si>
  <si>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</si>
  <si>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</si>
  <si>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</si>
  <si>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</si>
  <si>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</si>
  <si>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</si>
  <si>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</si>
  <si>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</si>
  <si>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</si>
  <si>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</si>
  <si>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</si>
  <si>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</si>
  <si>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</si>
  <si>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</si>
  <si>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</si>
  <si>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</si>
  <si>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</si>
  <si>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</si>
  <si>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</si>
  <si>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</si>
  <si>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</si>
  <si>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</si>
  <si>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</si>
  <si>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</si>
  <si>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</si>
  <si>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</si>
  <si>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</si>
  <si>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</si>
  <si>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</si>
  <si>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</si>
  <si>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</si>
  <si>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</si>
  <si>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</si>
  <si>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</si>
  <si>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</si>
  <si>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</si>
  <si>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</si>
  <si>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</si>
  <si>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</si>
  <si>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</si>
  <si>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</si>
  <si>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</si>
  <si>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</si>
  <si>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</si>
  <si>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</si>
  <si>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</si>
  <si>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</si>
  <si>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</si>
  <si>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</si>
  <si>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</si>
  <si>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</si>
  <si>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</si>
  <si>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</si>
  <si>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</si>
  <si>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</si>
  <si>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</si>
  <si>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</si>
  <si>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</si>
  <si>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</si>
  <si>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</si>
  <si>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</si>
  <si>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</si>
  <si>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</si>
  <si>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</si>
  <si>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</si>
  <si>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</si>
  <si>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</si>
  <si>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</si>
  <si>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</si>
  <si>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</si>
  <si>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</si>
  <si>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</si>
  <si>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</si>
  <si>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</si>
  <si>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</si>
  <si>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</si>
  <si>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</si>
  <si>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</si>
  <si>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</si>
  <si>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</si>
  <si>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</si>
  <si>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</si>
  <si>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</si>
  <si>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</si>
  <si>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</si>
  <si>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</si>
  <si>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</si>
  <si>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</si>
  <si>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</si>
  <si>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</si>
  <si>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</si>
  <si>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</si>
  <si>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</si>
  <si>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</si>
  <si>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</si>
  <si>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</si>
  <si>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</si>
  <si>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</si>
  <si>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</si>
  <si>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</si>
  <si>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</si>
  <si>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</si>
  <si>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</si>
  <si>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</si>
  <si>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</si>
  <si>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</si>
  <si>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</si>
  <si>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</si>
  <si>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</si>
  <si>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</si>
  <si>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</si>
  <si>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</si>
  <si>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</si>
  <si>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</si>
  <si>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</si>
  <si>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</si>
  <si>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</si>
  <si>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</si>
  <si>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</si>
  <si>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</si>
  <si>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</si>
  <si>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</si>
  <si>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</si>
  <si>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</si>
  <si>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</si>
  <si>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</si>
  <si>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</si>
  <si>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</si>
  <si>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</si>
  <si>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</si>
  <si>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</si>
  <si>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</si>
  <si>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</si>
  <si>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</si>
  <si>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</si>
  <si>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</si>
  <si>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</si>
  <si>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</si>
  <si>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</si>
  <si>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</si>
  <si>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</si>
  <si>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</si>
  <si>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</si>
  <si>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</si>
  <si>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</si>
  <si>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</si>
  <si>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</si>
  <si>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</si>
  <si>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</si>
  <si>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</si>
  <si>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</si>
  <si>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</si>
  <si>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</si>
  <si>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</si>
  <si>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</si>
  <si>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</si>
  <si>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</si>
  <si>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</si>
  <si>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</si>
  <si>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</si>
  <si>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</si>
  <si>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</si>
  <si>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</si>
  <si>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</si>
  <si>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</si>
  <si>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</si>
  <si>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</si>
  <si>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</si>
  <si>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</si>
  <si>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</si>
  <si>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</si>
  <si>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</si>
  <si>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</si>
  <si>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</si>
  <si>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</si>
  <si>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</si>
  <si>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</si>
  <si>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</si>
  <si>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</si>
  <si>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</si>
  <si>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</si>
  <si>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</si>
  <si>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</si>
  <si>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</si>
  <si>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</si>
  <si>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</si>
  <si>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</si>
  <si>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</si>
  <si>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</si>
  <si>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</si>
  <si>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</si>
  <si>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</si>
  <si>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</si>
  <si>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</si>
  <si>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</si>
  <si>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</si>
  <si>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</si>
  <si>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</si>
  <si>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</si>
  <si>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</si>
  <si>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</si>
  <si>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</si>
  <si>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</si>
  <si>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</si>
  <si>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</si>
  <si>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</si>
  <si>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</si>
  <si>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</si>
  <si>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</si>
  <si>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</si>
  <si>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</si>
  <si>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</si>
  <si>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</si>
  <si>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</si>
  <si>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</si>
  <si>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</si>
  <si>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</si>
  <si>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</si>
  <si>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</si>
  <si>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</si>
  <si>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</si>
  <si>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</si>
  <si>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</si>
  <si>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</si>
  <si>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</si>
  <si>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</si>
  <si>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</si>
  <si>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</si>
  <si>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</si>
  <si>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</si>
  <si>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</si>
  <si>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</si>
  <si>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</si>
  <si>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</si>
  <si>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</si>
  <si>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</si>
  <si>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</si>
  <si>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</si>
  <si>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</si>
  <si>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</si>
  <si>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</si>
  <si>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</si>
  <si>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</si>
  <si>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</si>
  <si>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</si>
  <si>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</si>
  <si>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</si>
  <si>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</si>
  <si>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</si>
  <si>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</si>
  <si>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</si>
  <si>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</si>
  <si>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</si>
  <si>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</si>
  <si>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</si>
  <si>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</si>
  <si>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</si>
  <si>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</si>
  <si>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</si>
  <si>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</si>
  <si>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</si>
  <si>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</si>
  <si>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</si>
  <si>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</si>
  <si>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</si>
  <si>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</si>
  <si>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</si>
  <si>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</si>
  <si>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</si>
  <si>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</si>
  <si>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</si>
  <si>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</si>
  <si>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</si>
  <si>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</si>
  <si>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</si>
  <si>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</si>
  <si>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</si>
  <si>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</si>
  <si>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</si>
  <si>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</si>
  <si>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</si>
  <si>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</si>
  <si>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</si>
  <si>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</si>
  <si>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</si>
  <si>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</si>
  <si>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</si>
  <si>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</si>
  <si>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</si>
  <si>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</si>
  <si>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</si>
  <si>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</si>
  <si>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</si>
  <si>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</si>
  <si>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</si>
  <si>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</si>
  <si>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</si>
  <si>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</si>
  <si>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</si>
  <si>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</si>
  <si>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</si>
  <si>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</si>
  <si>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</si>
  <si>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</si>
  <si>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</si>
  <si>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</si>
  <si>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</si>
  <si>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</si>
  <si>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</si>
  <si>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</si>
  <si>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</si>
  <si>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</si>
  <si>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</si>
  <si>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</si>
  <si>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</si>
  <si>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</si>
  <si>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</si>
  <si>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</si>
  <si>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</si>
  <si>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</si>
  <si>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</si>
  <si>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</si>
  <si>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</si>
  <si>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</si>
  <si>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</si>
  <si>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</si>
  <si>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</si>
  <si>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</si>
  <si>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</si>
  <si>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</si>
  <si>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</si>
  <si>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</si>
  <si>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</si>
  <si>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</si>
  <si>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</si>
  <si>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</si>
  <si>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</si>
  <si>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</si>
  <si>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</si>
  <si>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</si>
  <si>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</si>
  <si>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</si>
  <si>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</si>
  <si>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</si>
  <si>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</si>
  <si>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</si>
  <si>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</si>
  <si>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</si>
  <si>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</si>
  <si>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</si>
  <si>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</si>
  <si>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</si>
  <si>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</si>
  <si>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</si>
  <si>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</si>
  <si>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</si>
  <si>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</si>
  <si>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</si>
  <si>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</si>
  <si>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</si>
  <si>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</si>
  <si>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</si>
  <si>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</si>
  <si>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</si>
  <si>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</si>
  <si>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</si>
  <si>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</si>
  <si>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</si>
  <si>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</si>
  <si>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</si>
  <si>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</si>
  <si>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</si>
  <si>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</si>
  <si>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</si>
  <si>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</si>
  <si>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</si>
  <si>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</si>
  <si>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</si>
  <si>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</si>
  <si>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</si>
  <si>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</si>
  <si>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</si>
  <si>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</si>
  <si>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</si>
  <si>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</si>
  <si>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</si>
  <si>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</si>
  <si>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</si>
  <si>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</si>
  <si>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</si>
  <si>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</si>
  <si>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</si>
  <si>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</si>
  <si>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</si>
  <si>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</si>
  <si>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</si>
  <si>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</si>
  <si>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</si>
  <si>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</si>
  <si>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</si>
  <si>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</si>
  <si>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</si>
  <si>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</si>
  <si>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</si>
  <si>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</si>
  <si>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</si>
  <si>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</si>
  <si>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</si>
  <si>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</si>
  <si>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</si>
  <si>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</si>
  <si>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</si>
  <si>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</si>
  <si>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</si>
  <si>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</si>
  <si>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</si>
  <si>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</si>
  <si>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</si>
  <si>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</si>
  <si>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</si>
  <si>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</si>
  <si>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</si>
  <si>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</si>
  <si>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</si>
  <si>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MUNICIPAL DE AGUA POTABLE Y ALCANTARILLADO DE JARAL DEL PROGRESO</t>
  </si>
  <si>
    <t>Al 31 de Diciembre de 2022 y al 31 de Diciembre de 2023</t>
  </si>
  <si>
    <t>Del 1 de Enero al 31 de Diciembre de 2023 (b)</t>
  </si>
  <si>
    <t>31120M16A010000 DIRECCION GENERAL</t>
  </si>
  <si>
    <t>31120M16A020000 ADMINISTRACION GENERAL</t>
  </si>
  <si>
    <t>31120M16A030000 DEPARTAMENTO DE COMERCIALIZACION</t>
  </si>
  <si>
    <t>31120M16A040000 DEPTO DE OPERACION Y MANTENIMIENTO</t>
  </si>
  <si>
    <t>31120M16A050000 DEPARTAMENTO DE CALIDAD DEL AGUA</t>
  </si>
  <si>
    <t>31120M16A060000 DEPARTAMENTO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</si>
</sst>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68" fontId="1" fillId="0" borderId="0" applyFont="0" applyFill="0" applyBorder="0" applyAlignment="0" applyProtection="0"/>
    <xf numFmtId="0" fontId="19" fillId="0" borderId="0"/>
    <xf numFmtId="0" fontId="20" fillId="0" borderId="0"/>
  </cellStyleXfs>
  <cellXfs count="22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horizontal="right" vertical="center"/>
      <protection locked="0"/>
    </xf>
    <xf numFmtId="169" fontId="1" fillId="0" borderId="8" xfId="4" applyNumberFormat="1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80" zoomScaleNormal="80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564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565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177">
        <v>2569959.0499999998</v>
      </c>
      <c r="C9" s="179">
        <v>2504050.09</v>
      </c>
      <c r="D9" s="48" t="s">
        <v>12</v>
      </c>
      <c r="E9" s="181">
        <v>3929345.54</v>
      </c>
      <c r="F9" s="183">
        <v>2536696.04</v>
      </c>
    </row>
    <row r="10" spans="1:6" x14ac:dyDescent="0.25">
      <c r="A10" s="50" t="s">
        <v>13</v>
      </c>
      <c r="B10" s="178">
        <v>0</v>
      </c>
      <c r="C10" s="180">
        <v>0</v>
      </c>
      <c r="D10" s="50" t="s">
        <v>14</v>
      </c>
      <c r="E10" s="182">
        <v>0</v>
      </c>
      <c r="F10" s="184">
        <v>0</v>
      </c>
    </row>
    <row r="11" spans="1:6" x14ac:dyDescent="0.25">
      <c r="A11" s="50" t="s">
        <v>15</v>
      </c>
      <c r="B11" s="178">
        <v>2011302.72</v>
      </c>
      <c r="C11" s="180">
        <v>1590619.35</v>
      </c>
      <c r="D11" s="50" t="s">
        <v>16</v>
      </c>
      <c r="E11" s="182">
        <v>182229.49</v>
      </c>
      <c r="F11" s="184">
        <v>197316.89</v>
      </c>
    </row>
    <row r="12" spans="1:6" x14ac:dyDescent="0.25">
      <c r="A12" s="50" t="s">
        <v>17</v>
      </c>
      <c r="B12" s="178">
        <v>0</v>
      </c>
      <c r="C12" s="180">
        <v>47440.25</v>
      </c>
      <c r="D12" s="50" t="s">
        <v>18</v>
      </c>
      <c r="E12" s="182">
        <v>0</v>
      </c>
      <c r="F12" s="184">
        <v>0</v>
      </c>
    </row>
    <row r="13" spans="1:6" x14ac:dyDescent="0.25">
      <c r="A13" s="50" t="s">
        <v>19</v>
      </c>
      <c r="B13" s="178">
        <v>558656.32999999996</v>
      </c>
      <c r="C13" s="180">
        <v>865990.49</v>
      </c>
      <c r="D13" s="50" t="s">
        <v>20</v>
      </c>
      <c r="E13" s="182">
        <v>0</v>
      </c>
      <c r="F13" s="184">
        <v>0</v>
      </c>
    </row>
    <row r="14" spans="1:6" x14ac:dyDescent="0.25">
      <c r="A14" s="50" t="s">
        <v>21</v>
      </c>
      <c r="B14" s="178">
        <v>0</v>
      </c>
      <c r="C14" s="180">
        <v>0</v>
      </c>
      <c r="D14" s="50" t="s">
        <v>22</v>
      </c>
      <c r="E14" s="182">
        <v>0</v>
      </c>
      <c r="F14" s="184">
        <v>0</v>
      </c>
    </row>
    <row r="15" spans="1:6" x14ac:dyDescent="0.25">
      <c r="A15" s="50" t="s">
        <v>23</v>
      </c>
      <c r="B15" s="178">
        <v>0</v>
      </c>
      <c r="C15" s="180">
        <v>0</v>
      </c>
      <c r="D15" s="50" t="s">
        <v>24</v>
      </c>
      <c r="E15" s="182">
        <v>0</v>
      </c>
      <c r="F15" s="184">
        <v>0</v>
      </c>
    </row>
    <row r="16" spans="1:6" x14ac:dyDescent="0.25">
      <c r="A16" s="50" t="s">
        <v>25</v>
      </c>
      <c r="B16" s="178">
        <v>0</v>
      </c>
      <c r="C16" s="180">
        <v>0</v>
      </c>
      <c r="D16" s="50" t="s">
        <v>26</v>
      </c>
      <c r="E16" s="182">
        <v>2239122.41</v>
      </c>
      <c r="F16" s="184">
        <v>1535071.7</v>
      </c>
    </row>
    <row r="17" spans="1:6" x14ac:dyDescent="0.25">
      <c r="A17" s="48" t="s">
        <v>27</v>
      </c>
      <c r="B17" s="177">
        <v>6228531.8399999999</v>
      </c>
      <c r="C17" s="179">
        <v>4592156.0599999996</v>
      </c>
      <c r="D17" s="50" t="s">
        <v>28</v>
      </c>
      <c r="E17" s="182">
        <v>0</v>
      </c>
      <c r="F17" s="184">
        <v>0</v>
      </c>
    </row>
    <row r="18" spans="1:6" x14ac:dyDescent="0.25">
      <c r="A18" s="50" t="s">
        <v>29</v>
      </c>
      <c r="B18" s="178">
        <v>0</v>
      </c>
      <c r="C18" s="180">
        <v>0</v>
      </c>
      <c r="D18" s="50" t="s">
        <v>30</v>
      </c>
      <c r="E18" s="182">
        <v>1507993.64</v>
      </c>
      <c r="F18" s="184">
        <v>804307.45</v>
      </c>
    </row>
    <row r="19" spans="1:6" x14ac:dyDescent="0.25">
      <c r="A19" s="50" t="s">
        <v>31</v>
      </c>
      <c r="B19" s="178">
        <v>-7552</v>
      </c>
      <c r="C19" s="180">
        <v>-7552</v>
      </c>
      <c r="D19" s="48" t="s">
        <v>32</v>
      </c>
      <c r="E19" s="181">
        <v>0</v>
      </c>
      <c r="F19" s="183">
        <v>0</v>
      </c>
    </row>
    <row r="20" spans="1:6" x14ac:dyDescent="0.25">
      <c r="A20" s="50" t="s">
        <v>33</v>
      </c>
      <c r="B20" s="178">
        <v>264769.81</v>
      </c>
      <c r="C20" s="180">
        <v>211735.34</v>
      </c>
      <c r="D20" s="50" t="s">
        <v>34</v>
      </c>
      <c r="E20" s="182">
        <v>0</v>
      </c>
      <c r="F20" s="184">
        <v>0</v>
      </c>
    </row>
    <row r="21" spans="1:6" x14ac:dyDescent="0.25">
      <c r="A21" s="50" t="s">
        <v>35</v>
      </c>
      <c r="B21" s="178">
        <v>493</v>
      </c>
      <c r="C21" s="180">
        <v>493</v>
      </c>
      <c r="D21" s="50" t="s">
        <v>36</v>
      </c>
      <c r="E21" s="182">
        <v>0</v>
      </c>
      <c r="F21" s="184">
        <v>0</v>
      </c>
    </row>
    <row r="22" spans="1:6" x14ac:dyDescent="0.25">
      <c r="A22" s="50" t="s">
        <v>37</v>
      </c>
      <c r="B22" s="178">
        <v>59000</v>
      </c>
      <c r="C22" s="180">
        <v>49000</v>
      </c>
      <c r="D22" s="50" t="s">
        <v>38</v>
      </c>
      <c r="E22" s="182">
        <v>0</v>
      </c>
      <c r="F22" s="184">
        <v>0</v>
      </c>
    </row>
    <row r="23" spans="1:6" x14ac:dyDescent="0.25">
      <c r="A23" s="50" t="s">
        <v>39</v>
      </c>
      <c r="B23" s="178">
        <v>0</v>
      </c>
      <c r="C23" s="180">
        <v>0</v>
      </c>
      <c r="D23" s="48" t="s">
        <v>40</v>
      </c>
      <c r="E23" s="181">
        <v>0</v>
      </c>
      <c r="F23" s="183">
        <v>0</v>
      </c>
    </row>
    <row r="24" spans="1:6" x14ac:dyDescent="0.25">
      <c r="A24" s="50" t="s">
        <v>41</v>
      </c>
      <c r="B24" s="178">
        <v>5911821.0300000003</v>
      </c>
      <c r="C24" s="180">
        <v>4338479.72</v>
      </c>
      <c r="D24" s="50" t="s">
        <v>42</v>
      </c>
      <c r="E24" s="182">
        <v>0</v>
      </c>
      <c r="F24" s="184">
        <v>0</v>
      </c>
    </row>
    <row r="25" spans="1:6" x14ac:dyDescent="0.25">
      <c r="A25" s="48" t="s">
        <v>43</v>
      </c>
      <c r="B25" s="177">
        <v>18471.68</v>
      </c>
      <c r="C25" s="179">
        <v>18471.68</v>
      </c>
      <c r="D25" s="50" t="s">
        <v>44</v>
      </c>
      <c r="E25" s="182">
        <v>0</v>
      </c>
      <c r="F25" s="184">
        <v>0</v>
      </c>
    </row>
    <row r="26" spans="1:6" x14ac:dyDescent="0.25">
      <c r="A26" s="50" t="s">
        <v>45</v>
      </c>
      <c r="B26" s="178">
        <v>0</v>
      </c>
      <c r="C26" s="180">
        <v>0</v>
      </c>
      <c r="D26" s="48" t="s">
        <v>46</v>
      </c>
      <c r="E26" s="182">
        <v>0</v>
      </c>
      <c r="F26" s="184">
        <v>0</v>
      </c>
    </row>
    <row r="27" spans="1:6" x14ac:dyDescent="0.25">
      <c r="A27" s="50" t="s">
        <v>47</v>
      </c>
      <c r="B27" s="178">
        <v>18471.68</v>
      </c>
      <c r="C27" s="180">
        <v>18471.68</v>
      </c>
      <c r="D27" s="48" t="s">
        <v>48</v>
      </c>
      <c r="E27" s="181">
        <v>0</v>
      </c>
      <c r="F27" s="183">
        <v>0</v>
      </c>
    </row>
    <row r="28" spans="1:6" x14ac:dyDescent="0.25">
      <c r="A28" s="50" t="s">
        <v>49</v>
      </c>
      <c r="B28" s="178">
        <v>0</v>
      </c>
      <c r="C28" s="180">
        <v>0</v>
      </c>
      <c r="D28" s="50" t="s">
        <v>50</v>
      </c>
      <c r="E28" s="182">
        <v>0</v>
      </c>
      <c r="F28" s="184">
        <v>0</v>
      </c>
    </row>
    <row r="29" spans="1:6" x14ac:dyDescent="0.25">
      <c r="A29" s="50" t="s">
        <v>51</v>
      </c>
      <c r="B29" s="178">
        <v>0</v>
      </c>
      <c r="C29" s="180">
        <v>0</v>
      </c>
      <c r="D29" s="50" t="s">
        <v>52</v>
      </c>
      <c r="E29" s="182">
        <v>0</v>
      </c>
      <c r="F29" s="184">
        <v>0</v>
      </c>
    </row>
    <row r="30" spans="1:6" x14ac:dyDescent="0.25">
      <c r="A30" s="50" t="s">
        <v>53</v>
      </c>
      <c r="B30" s="178">
        <v>0</v>
      </c>
      <c r="C30" s="180">
        <v>0</v>
      </c>
      <c r="D30" s="50" t="s">
        <v>54</v>
      </c>
      <c r="E30" s="182">
        <v>0</v>
      </c>
      <c r="F30" s="184">
        <v>0</v>
      </c>
    </row>
    <row r="31" spans="1:6" x14ac:dyDescent="0.25">
      <c r="A31" s="48" t="s">
        <v>55</v>
      </c>
      <c r="B31" s="177">
        <v>0</v>
      </c>
      <c r="C31" s="179">
        <v>0</v>
      </c>
      <c r="D31" s="48" t="s">
        <v>56</v>
      </c>
      <c r="E31" s="181">
        <v>0</v>
      </c>
      <c r="F31" s="183">
        <v>0</v>
      </c>
    </row>
    <row r="32" spans="1:6" x14ac:dyDescent="0.25">
      <c r="A32" s="50" t="s">
        <v>57</v>
      </c>
      <c r="B32" s="178">
        <v>0</v>
      </c>
      <c r="C32" s="180">
        <v>0</v>
      </c>
      <c r="D32" s="50" t="s">
        <v>58</v>
      </c>
      <c r="E32" s="181">
        <v>0</v>
      </c>
      <c r="F32" s="183">
        <v>0</v>
      </c>
    </row>
    <row r="33" spans="1:6" ht="14.45" customHeight="1" x14ac:dyDescent="0.25">
      <c r="A33" s="50" t="s">
        <v>59</v>
      </c>
      <c r="B33" s="178">
        <v>0</v>
      </c>
      <c r="C33" s="180">
        <v>0</v>
      </c>
      <c r="D33" s="50" t="s">
        <v>60</v>
      </c>
      <c r="E33" s="182">
        <v>0</v>
      </c>
      <c r="F33" s="184">
        <v>0</v>
      </c>
    </row>
    <row r="34" spans="1:6" ht="14.45" customHeight="1" x14ac:dyDescent="0.25">
      <c r="A34" s="50" t="s">
        <v>61</v>
      </c>
      <c r="B34" s="178">
        <v>0</v>
      </c>
      <c r="C34" s="180">
        <v>0</v>
      </c>
      <c r="D34" s="50" t="s">
        <v>62</v>
      </c>
      <c r="E34" s="182">
        <v>0</v>
      </c>
      <c r="F34" s="184">
        <v>0</v>
      </c>
    </row>
    <row r="35" spans="1:6" ht="14.45" customHeight="1" x14ac:dyDescent="0.25">
      <c r="A35" s="50" t="s">
        <v>63</v>
      </c>
      <c r="B35" s="178">
        <v>0</v>
      </c>
      <c r="C35" s="180">
        <v>0</v>
      </c>
      <c r="D35" s="50" t="s">
        <v>64</v>
      </c>
      <c r="E35" s="182">
        <v>0</v>
      </c>
      <c r="F35" s="184">
        <v>0</v>
      </c>
    </row>
    <row r="36" spans="1:6" ht="14.45" customHeight="1" x14ac:dyDescent="0.25">
      <c r="A36" s="50" t="s">
        <v>65</v>
      </c>
      <c r="B36" s="178">
        <v>0</v>
      </c>
      <c r="C36" s="180">
        <v>0</v>
      </c>
      <c r="D36" s="50" t="s">
        <v>66</v>
      </c>
      <c r="E36" s="182">
        <v>0</v>
      </c>
      <c r="F36" s="184">
        <v>0</v>
      </c>
    </row>
    <row r="37" spans="1:6" ht="14.45" customHeight="1" x14ac:dyDescent="0.25">
      <c r="A37" s="48" t="s">
        <v>67</v>
      </c>
      <c r="B37" s="178">
        <v>198802.92</v>
      </c>
      <c r="C37" s="180">
        <v>198802.92</v>
      </c>
      <c r="D37" s="50" t="s">
        <v>68</v>
      </c>
      <c r="E37" s="182">
        <v>0</v>
      </c>
      <c r="F37" s="184">
        <v>0</v>
      </c>
    </row>
    <row r="38" spans="1:6" x14ac:dyDescent="0.25">
      <c r="A38" s="48" t="s">
        <v>69</v>
      </c>
      <c r="B38" s="177">
        <v>0</v>
      </c>
      <c r="C38" s="179">
        <v>0</v>
      </c>
      <c r="D38" s="48" t="s">
        <v>70</v>
      </c>
      <c r="E38" s="181">
        <v>0</v>
      </c>
      <c r="F38" s="183">
        <v>0</v>
      </c>
    </row>
    <row r="39" spans="1:6" x14ac:dyDescent="0.25">
      <c r="A39" s="50" t="s">
        <v>71</v>
      </c>
      <c r="B39" s="178">
        <v>0</v>
      </c>
      <c r="C39" s="180">
        <v>0</v>
      </c>
      <c r="D39" s="50" t="s">
        <v>72</v>
      </c>
      <c r="E39" s="182">
        <v>0</v>
      </c>
      <c r="F39" s="184">
        <v>0</v>
      </c>
    </row>
    <row r="40" spans="1:6" x14ac:dyDescent="0.25">
      <c r="A40" s="50" t="s">
        <v>73</v>
      </c>
      <c r="B40" s="178">
        <v>0</v>
      </c>
      <c r="C40" s="180">
        <v>0</v>
      </c>
      <c r="D40" s="50" t="s">
        <v>74</v>
      </c>
      <c r="E40" s="182">
        <v>0</v>
      </c>
      <c r="F40" s="184">
        <v>0</v>
      </c>
    </row>
    <row r="41" spans="1:6" x14ac:dyDescent="0.25">
      <c r="A41" s="48" t="s">
        <v>75</v>
      </c>
      <c r="B41" s="177">
        <v>25249.78</v>
      </c>
      <c r="C41" s="179">
        <v>25249.78</v>
      </c>
      <c r="D41" s="50" t="s">
        <v>76</v>
      </c>
      <c r="E41" s="182">
        <v>0</v>
      </c>
      <c r="F41" s="184">
        <v>0</v>
      </c>
    </row>
    <row r="42" spans="1:6" x14ac:dyDescent="0.25">
      <c r="A42" s="50" t="s">
        <v>77</v>
      </c>
      <c r="B42" s="178">
        <v>25249.78</v>
      </c>
      <c r="C42" s="180">
        <v>25249.78</v>
      </c>
      <c r="D42" s="48" t="s">
        <v>78</v>
      </c>
      <c r="E42" s="181">
        <v>0</v>
      </c>
      <c r="F42" s="183">
        <v>0</v>
      </c>
    </row>
    <row r="43" spans="1:6" x14ac:dyDescent="0.25">
      <c r="A43" s="50" t="s">
        <v>79</v>
      </c>
      <c r="B43" s="178">
        <v>0</v>
      </c>
      <c r="C43" s="180">
        <v>0</v>
      </c>
      <c r="D43" s="50" t="s">
        <v>80</v>
      </c>
      <c r="E43" s="182">
        <v>0</v>
      </c>
      <c r="F43" s="184">
        <v>0</v>
      </c>
    </row>
    <row r="44" spans="1:6" x14ac:dyDescent="0.25">
      <c r="A44" s="50" t="s">
        <v>81</v>
      </c>
      <c r="B44" s="178">
        <v>0</v>
      </c>
      <c r="C44" s="180">
        <v>0</v>
      </c>
      <c r="D44" s="50" t="s">
        <v>82</v>
      </c>
      <c r="E44" s="182">
        <v>0</v>
      </c>
      <c r="F44" s="184">
        <v>0</v>
      </c>
    </row>
    <row r="45" spans="1:6" x14ac:dyDescent="0.25">
      <c r="A45" s="50" t="s">
        <v>83</v>
      </c>
      <c r="B45" s="178">
        <v>0</v>
      </c>
      <c r="C45" s="180">
        <v>0</v>
      </c>
      <c r="D45" s="50" t="s">
        <v>84</v>
      </c>
      <c r="E45" s="182">
        <v>0</v>
      </c>
      <c r="F45" s="184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9041015.2699999996</v>
      </c>
      <c r="C47" s="4">
        <f>C9+C17+C25+C31+C37+C38+C41</f>
        <v>7338730.5299999993</v>
      </c>
      <c r="D47" s="2" t="s">
        <v>86</v>
      </c>
      <c r="E47" s="4">
        <f>E9+E19+E23+E26+E27+E31+E38+E42</f>
        <v>3929345.54</v>
      </c>
      <c r="F47" s="4">
        <f>F9+F19+F23+F26+F27+F31+F38+F42</f>
        <v>2536696.04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185">
        <v>0</v>
      </c>
      <c r="C50" s="186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185">
        <v>0</v>
      </c>
      <c r="C51" s="186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185">
        <v>5338714.0199999996</v>
      </c>
      <c r="C52" s="186">
        <v>5338714.0199999996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185">
        <v>5769998.5099999998</v>
      </c>
      <c r="C53" s="186">
        <v>5674639.8200000003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185">
        <v>137915.84</v>
      </c>
      <c r="C54" s="186">
        <v>137915.84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185">
        <v>-5254674.24</v>
      </c>
      <c r="C55" s="186">
        <v>-4659472.12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185">
        <v>2555161.41</v>
      </c>
      <c r="C56" s="186">
        <v>2555161.41</v>
      </c>
      <c r="D56" s="47"/>
      <c r="E56" s="51"/>
      <c r="F56" s="51"/>
    </row>
    <row r="57" spans="1:6" x14ac:dyDescent="0.25">
      <c r="A57" s="48" t="s">
        <v>102</v>
      </c>
      <c r="B57" s="185">
        <v>0</v>
      </c>
      <c r="C57" s="18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185">
        <v>0</v>
      </c>
      <c r="C58" s="186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3929345.54</v>
      </c>
      <c r="F59" s="4">
        <f>F47+F57</f>
        <v>2536696.04</v>
      </c>
    </row>
    <row r="60" spans="1:6" x14ac:dyDescent="0.25">
      <c r="A60" s="3" t="s">
        <v>106</v>
      </c>
      <c r="B60" s="4">
        <f>SUM(B50:B58)</f>
        <v>8547115.5399999991</v>
      </c>
      <c r="C60" s="4">
        <f>SUM(C50:C58)</f>
        <v>9046958.9699999988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17588130.809999999</v>
      </c>
      <c r="C62" s="4">
        <f>SUM(C47+C60)</f>
        <v>16385689.499999998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187">
        <v>2510879.02</v>
      </c>
      <c r="F63" s="190">
        <v>2510879.02</v>
      </c>
    </row>
    <row r="64" spans="1:6" x14ac:dyDescent="0.25">
      <c r="A64" s="47"/>
      <c r="B64" s="47"/>
      <c r="C64" s="47"/>
      <c r="D64" s="48" t="s">
        <v>110</v>
      </c>
      <c r="E64" s="189">
        <v>2510879.02</v>
      </c>
      <c r="F64" s="192">
        <v>2510879.02</v>
      </c>
    </row>
    <row r="65" spans="1:6" x14ac:dyDescent="0.25">
      <c r="A65" s="47"/>
      <c r="B65" s="47"/>
      <c r="C65" s="47"/>
      <c r="D65" s="52" t="s">
        <v>111</v>
      </c>
      <c r="E65" s="189">
        <v>0</v>
      </c>
      <c r="F65" s="192">
        <v>0</v>
      </c>
    </row>
    <row r="66" spans="1:6" x14ac:dyDescent="0.25">
      <c r="A66" s="47"/>
      <c r="B66" s="47"/>
      <c r="C66" s="47"/>
      <c r="D66" s="48" t="s">
        <v>112</v>
      </c>
      <c r="E66" s="189">
        <v>0</v>
      </c>
      <c r="F66" s="192">
        <v>0</v>
      </c>
    </row>
    <row r="67" spans="1:6" x14ac:dyDescent="0.25">
      <c r="A67" s="47"/>
      <c r="B67" s="47"/>
      <c r="C67" s="47"/>
      <c r="D67" s="47"/>
      <c r="E67" s="188"/>
      <c r="F67" s="191"/>
    </row>
    <row r="68" spans="1:6" x14ac:dyDescent="0.25">
      <c r="A68" s="47"/>
      <c r="B68" s="47"/>
      <c r="C68" s="47"/>
      <c r="D68" s="54" t="s">
        <v>113</v>
      </c>
      <c r="E68" s="187">
        <v>11147906.25</v>
      </c>
      <c r="F68" s="190">
        <v>11338114.439999999</v>
      </c>
    </row>
    <row r="69" spans="1:6" x14ac:dyDescent="0.25">
      <c r="A69" s="55"/>
      <c r="B69" s="47"/>
      <c r="C69" s="47"/>
      <c r="D69" s="48" t="s">
        <v>114</v>
      </c>
      <c r="E69" s="189">
        <v>35198.92</v>
      </c>
      <c r="F69" s="192">
        <v>-24504.1</v>
      </c>
    </row>
    <row r="70" spans="1:6" x14ac:dyDescent="0.25">
      <c r="A70" s="55"/>
      <c r="B70" s="47"/>
      <c r="C70" s="47"/>
      <c r="D70" s="48" t="s">
        <v>115</v>
      </c>
      <c r="E70" s="189">
        <v>11112707.33</v>
      </c>
      <c r="F70" s="192">
        <v>11362618.539999999</v>
      </c>
    </row>
    <row r="71" spans="1:6" x14ac:dyDescent="0.25">
      <c r="A71" s="55"/>
      <c r="B71" s="47"/>
      <c r="C71" s="47"/>
      <c r="D71" s="48" t="s">
        <v>116</v>
      </c>
      <c r="E71" s="189">
        <v>0</v>
      </c>
      <c r="F71" s="192">
        <v>0</v>
      </c>
    </row>
    <row r="72" spans="1:6" x14ac:dyDescent="0.25">
      <c r="A72" s="55"/>
      <c r="B72" s="47"/>
      <c r="C72" s="47"/>
      <c r="D72" s="48" t="s">
        <v>117</v>
      </c>
      <c r="E72" s="189">
        <v>0</v>
      </c>
      <c r="F72" s="192">
        <v>0</v>
      </c>
    </row>
    <row r="73" spans="1:6" x14ac:dyDescent="0.25">
      <c r="A73" s="55"/>
      <c r="B73" s="47"/>
      <c r="C73" s="47"/>
      <c r="D73" s="48" t="s">
        <v>118</v>
      </c>
      <c r="E73" s="189">
        <v>0</v>
      </c>
      <c r="F73" s="192">
        <v>0</v>
      </c>
    </row>
    <row r="74" spans="1:6" x14ac:dyDescent="0.25">
      <c r="A74" s="55"/>
      <c r="B74" s="47"/>
      <c r="C74" s="47"/>
      <c r="D74" s="47"/>
      <c r="E74" s="188"/>
      <c r="F74" s="191"/>
    </row>
    <row r="75" spans="1:6" x14ac:dyDescent="0.25">
      <c r="A75" s="55"/>
      <c r="B75" s="47"/>
      <c r="C75" s="47"/>
      <c r="D75" s="54" t="s">
        <v>119</v>
      </c>
      <c r="E75" s="187">
        <v>0</v>
      </c>
      <c r="F75" s="190">
        <v>0</v>
      </c>
    </row>
    <row r="76" spans="1:6" x14ac:dyDescent="0.25">
      <c r="A76" s="55"/>
      <c r="B76" s="47"/>
      <c r="C76" s="47"/>
      <c r="D76" s="48" t="s">
        <v>120</v>
      </c>
      <c r="E76" s="189">
        <v>0</v>
      </c>
      <c r="F76" s="192">
        <v>0</v>
      </c>
    </row>
    <row r="77" spans="1:6" x14ac:dyDescent="0.25">
      <c r="A77" s="55"/>
      <c r="B77" s="47"/>
      <c r="C77" s="47"/>
      <c r="D77" s="48" t="s">
        <v>121</v>
      </c>
      <c r="E77" s="189">
        <v>0</v>
      </c>
      <c r="F77" s="192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13658785.27</v>
      </c>
      <c r="F79" s="4">
        <f>F63+F68+F75</f>
        <v>13848993.459999999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17588130.809999999</v>
      </c>
      <c r="F81" s="4">
        <f>F59+F79</f>
        <v>16385689.5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6:C46 E46:F62 B48:C49 B59:C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94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93">
        <v>2536696.04</v>
      </c>
      <c r="C18" s="112"/>
      <c r="D18" s="112"/>
      <c r="E18" s="112"/>
      <c r="F18" s="194">
        <v>3929345.54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2536696.04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3929345.54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37" zoomScale="80" zoomScaleNormal="80" workbookViewId="0">
      <selection activeCell="B14" sqref="B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>SISTEMA MUNICIPAL DE AGUA POTABLE Y ALCANTARILLADO DE JARAL DEL PROGRESO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30147872.850000001</v>
      </c>
      <c r="C8" s="15">
        <f>SUM(C9:C11)</f>
        <v>24595702.710000001</v>
      </c>
      <c r="D8" s="15">
        <f>SUM(D9:D11)</f>
        <v>24595702.719999999</v>
      </c>
    </row>
    <row r="9" spans="1:4" x14ac:dyDescent="0.25">
      <c r="A9" s="60" t="s">
        <v>195</v>
      </c>
      <c r="B9" s="195">
        <v>30147872.850000001</v>
      </c>
      <c r="C9" s="195">
        <v>24595702.710000001</v>
      </c>
      <c r="D9" s="196">
        <v>24595702.719999999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30147872.850000001</v>
      </c>
      <c r="C13" s="15">
        <f>C14+C15</f>
        <v>24060660.359999999</v>
      </c>
      <c r="D13" s="15">
        <f>D14+D15</f>
        <v>24060660.370000001</v>
      </c>
    </row>
    <row r="14" spans="1:4" x14ac:dyDescent="0.25">
      <c r="A14" s="60" t="s">
        <v>199</v>
      </c>
      <c r="B14" s="197">
        <v>30147872.850000001</v>
      </c>
      <c r="C14" s="197">
        <v>24060660.359999999</v>
      </c>
      <c r="D14" s="197">
        <v>24060660.370000001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202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535042.35000000149</v>
      </c>
      <c r="D21" s="15">
        <f>D8-D13+D17</f>
        <v>535042.34999999776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535042.35000000149</v>
      </c>
      <c r="D23" s="15">
        <f>D21-D11</f>
        <v>535042.34999999776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535042.35000000149</v>
      </c>
      <c r="D25" s="15">
        <f>D23-D17</f>
        <v>535042.34999999776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535042.35000000149</v>
      </c>
      <c r="D33" s="4">
        <f>D25+D29</f>
        <v>535042.34999999776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30147872.850000001</v>
      </c>
      <c r="C48" s="99">
        <f>C9</f>
        <v>24595702.710000001</v>
      </c>
      <c r="D48" s="99">
        <f>D9</f>
        <v>24595702.719999999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30147872.850000001</v>
      </c>
      <c r="C53" s="49">
        <f>C14</f>
        <v>24060660.359999999</v>
      </c>
      <c r="D53" s="49">
        <f>D14</f>
        <v>24060660.370000001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535042.35000000149</v>
      </c>
      <c r="D57" s="4">
        <f>D48+D49-D53+D55</f>
        <v>535042.34999999776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535042.35000000149</v>
      </c>
      <c r="D59" s="4">
        <f>D57-D49</f>
        <v>535042.34999999776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34" zoomScale="76" zoomScaleNormal="76" workbookViewId="0">
      <selection activeCell="B34" sqref="B34:F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198">
        <v>250000</v>
      </c>
      <c r="C13" s="198">
        <v>0</v>
      </c>
      <c r="D13" s="199">
        <v>250000</v>
      </c>
      <c r="E13" s="200">
        <v>94333.07</v>
      </c>
      <c r="F13" s="200">
        <v>94333.07</v>
      </c>
      <c r="G13" s="49">
        <f t="shared" si="0"/>
        <v>-155666.93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202">
        <v>29445872.850000001</v>
      </c>
      <c r="C15" s="202">
        <v>0</v>
      </c>
      <c r="D15" s="201">
        <v>29445872.850000001</v>
      </c>
      <c r="E15" s="202">
        <v>24501369.640000001</v>
      </c>
      <c r="F15" s="202">
        <v>24501369.649999999</v>
      </c>
      <c r="G15" s="49">
        <f t="shared" si="0"/>
        <v>-4944503.200000003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204">
        <v>452000</v>
      </c>
      <c r="C34" s="204">
        <v>0</v>
      </c>
      <c r="D34" s="203">
        <v>452000</v>
      </c>
      <c r="E34" s="204">
        <v>0</v>
      </c>
      <c r="F34" s="204">
        <v>0</v>
      </c>
      <c r="G34" s="49">
        <f t="shared" si="4"/>
        <v>-452000</v>
      </c>
    </row>
    <row r="35" spans="1:7" ht="14.45" customHeight="1" x14ac:dyDescent="0.25">
      <c r="A35" s="60" t="s">
        <v>266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7">SUM(B9,B10,B11,B12,B13,B14,B15,B16,B28,B34,B35,B37)</f>
        <v>30147872.850000001</v>
      </c>
      <c r="C41" s="4">
        <f t="shared" si="7"/>
        <v>0</v>
      </c>
      <c r="D41" s="4">
        <f t="shared" si="7"/>
        <v>30147872.850000001</v>
      </c>
      <c r="E41" s="4">
        <f t="shared" si="7"/>
        <v>24595702.710000001</v>
      </c>
      <c r="F41" s="4">
        <f t="shared" si="7"/>
        <v>24595702.719999999</v>
      </c>
      <c r="G41" s="4">
        <f t="shared" si="7"/>
        <v>-5552170.1300000027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6">B41+B65+B67</f>
        <v>30147872.850000001</v>
      </c>
      <c r="C70" s="4">
        <f t="shared" si="16"/>
        <v>0</v>
      </c>
      <c r="D70" s="4">
        <f t="shared" si="16"/>
        <v>30147872.850000001</v>
      </c>
      <c r="E70" s="4">
        <f t="shared" si="16"/>
        <v>24595702.710000001</v>
      </c>
      <c r="F70" s="4">
        <f t="shared" si="16"/>
        <v>24595702.719999999</v>
      </c>
      <c r="G70" s="4">
        <f t="shared" si="16"/>
        <v>-5552170.1300000027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7" zoomScale="85" zoomScaleNormal="85" workbookViewId="0">
      <selection activeCell="B70" sqref="B70:F7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SISTEMA MUNICIPAL DE AGUA POTABLE Y ALCANTARILLADO DE JARAL DEL PROGRESO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30147872.850000001</v>
      </c>
      <c r="C9" s="86">
        <f t="shared" si="0"/>
        <v>0</v>
      </c>
      <c r="D9" s="86">
        <f t="shared" si="0"/>
        <v>30147872.850000001</v>
      </c>
      <c r="E9" s="86">
        <f t="shared" si="0"/>
        <v>24060660.360000003</v>
      </c>
      <c r="F9" s="86">
        <f t="shared" si="0"/>
        <v>24060660.370000001</v>
      </c>
      <c r="G9" s="86">
        <f t="shared" si="0"/>
        <v>6087212.4900000012</v>
      </c>
    </row>
    <row r="10" spans="1:7" x14ac:dyDescent="0.25">
      <c r="A10" s="87" t="s">
        <v>311</v>
      </c>
      <c r="B10" s="86">
        <f t="shared" ref="B10:G10" si="1">SUM(B11:B17)</f>
        <v>11472867</v>
      </c>
      <c r="C10" s="86">
        <f t="shared" si="1"/>
        <v>1243315.3</v>
      </c>
      <c r="D10" s="86">
        <f t="shared" si="1"/>
        <v>12716182.300000001</v>
      </c>
      <c r="E10" s="86">
        <f t="shared" si="1"/>
        <v>10842913.779999999</v>
      </c>
      <c r="F10" s="86">
        <f t="shared" si="1"/>
        <v>10842913.779999999</v>
      </c>
      <c r="G10" s="86">
        <f t="shared" si="1"/>
        <v>1873268.5200000003</v>
      </c>
    </row>
    <row r="11" spans="1:7" x14ac:dyDescent="0.25">
      <c r="A11" s="88" t="s">
        <v>312</v>
      </c>
      <c r="B11" s="206">
        <v>6169273</v>
      </c>
      <c r="C11" s="206">
        <v>401000</v>
      </c>
      <c r="D11" s="205">
        <v>6570273</v>
      </c>
      <c r="E11" s="206">
        <v>5934841.6399999997</v>
      </c>
      <c r="F11" s="206">
        <v>5934841.6399999997</v>
      </c>
      <c r="G11" s="77">
        <f>D11-E11</f>
        <v>635431.36000000034</v>
      </c>
    </row>
    <row r="12" spans="1:7" x14ac:dyDescent="0.25">
      <c r="A12" s="88" t="s">
        <v>313</v>
      </c>
      <c r="B12" s="206">
        <v>767582</v>
      </c>
      <c r="C12" s="206">
        <v>550000</v>
      </c>
      <c r="D12" s="205">
        <v>1317582</v>
      </c>
      <c r="E12" s="206">
        <v>963909.2</v>
      </c>
      <c r="F12" s="206">
        <v>963909.2</v>
      </c>
      <c r="G12" s="77">
        <f t="shared" ref="G12:G17" si="2">D12-E12</f>
        <v>353672.80000000005</v>
      </c>
    </row>
    <row r="13" spans="1:7" x14ac:dyDescent="0.25">
      <c r="A13" s="88" t="s">
        <v>314</v>
      </c>
      <c r="B13" s="206">
        <v>1452569</v>
      </c>
      <c r="C13" s="206">
        <v>197949.5</v>
      </c>
      <c r="D13" s="205">
        <v>1650518.5</v>
      </c>
      <c r="E13" s="206">
        <v>1194518.1000000001</v>
      </c>
      <c r="F13" s="206">
        <v>1194518.1000000001</v>
      </c>
      <c r="G13" s="77">
        <f t="shared" si="2"/>
        <v>456000.39999999991</v>
      </c>
    </row>
    <row r="14" spans="1:7" x14ac:dyDescent="0.25">
      <c r="A14" s="88" t="s">
        <v>315</v>
      </c>
      <c r="B14" s="206">
        <v>1500500</v>
      </c>
      <c r="C14" s="206">
        <v>0</v>
      </c>
      <c r="D14" s="205">
        <v>1500500</v>
      </c>
      <c r="E14" s="206">
        <v>1321291.8500000001</v>
      </c>
      <c r="F14" s="206">
        <v>1321291.8500000001</v>
      </c>
      <c r="G14" s="77">
        <f t="shared" si="2"/>
        <v>179208.14999999991</v>
      </c>
    </row>
    <row r="15" spans="1:7" x14ac:dyDescent="0.25">
      <c r="A15" s="88" t="s">
        <v>316</v>
      </c>
      <c r="B15" s="206">
        <v>1582943</v>
      </c>
      <c r="C15" s="206">
        <v>94365.8</v>
      </c>
      <c r="D15" s="205">
        <v>1677308.8</v>
      </c>
      <c r="E15" s="206">
        <v>1428352.99</v>
      </c>
      <c r="F15" s="206">
        <v>1428352.99</v>
      </c>
      <c r="G15" s="77">
        <f t="shared" si="2"/>
        <v>248955.81000000006</v>
      </c>
    </row>
    <row r="16" spans="1:7" x14ac:dyDescent="0.25">
      <c r="A16" s="88" t="s">
        <v>317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77">
        <f t="shared" si="2"/>
        <v>0</v>
      </c>
    </row>
    <row r="17" spans="1:7" x14ac:dyDescent="0.25">
      <c r="A17" s="88" t="s">
        <v>318</v>
      </c>
      <c r="B17" s="205">
        <v>0</v>
      </c>
      <c r="C17" s="205">
        <v>0</v>
      </c>
      <c r="D17" s="205">
        <v>0</v>
      </c>
      <c r="E17" s="205">
        <v>0</v>
      </c>
      <c r="F17" s="205">
        <v>0</v>
      </c>
      <c r="G17" s="77">
        <f t="shared" si="2"/>
        <v>0</v>
      </c>
    </row>
    <row r="18" spans="1:7" x14ac:dyDescent="0.25">
      <c r="A18" s="87" t="s">
        <v>319</v>
      </c>
      <c r="B18" s="86">
        <f t="shared" ref="B18:G18" si="3">SUM(B19:B27)</f>
        <v>2244502</v>
      </c>
      <c r="C18" s="86">
        <f t="shared" si="3"/>
        <v>1129000</v>
      </c>
      <c r="D18" s="86">
        <f t="shared" si="3"/>
        <v>3373502</v>
      </c>
      <c r="E18" s="86">
        <f t="shared" si="3"/>
        <v>2903178.1500000004</v>
      </c>
      <c r="F18" s="86">
        <f t="shared" si="3"/>
        <v>2903178.1500000004</v>
      </c>
      <c r="G18" s="86">
        <f t="shared" si="3"/>
        <v>470323.85000000009</v>
      </c>
    </row>
    <row r="19" spans="1:7" x14ac:dyDescent="0.25">
      <c r="A19" s="88" t="s">
        <v>320</v>
      </c>
      <c r="B19" s="208">
        <v>137500</v>
      </c>
      <c r="C19" s="208">
        <v>0</v>
      </c>
      <c r="D19" s="207">
        <v>137500</v>
      </c>
      <c r="E19" s="208">
        <v>118843.78</v>
      </c>
      <c r="F19" s="208">
        <v>118843.78</v>
      </c>
      <c r="G19" s="77">
        <f>D19-E19</f>
        <v>18656.22</v>
      </c>
    </row>
    <row r="20" spans="1:7" x14ac:dyDescent="0.25">
      <c r="A20" s="88" t="s">
        <v>321</v>
      </c>
      <c r="B20" s="208">
        <v>30000</v>
      </c>
      <c r="C20" s="208">
        <v>0</v>
      </c>
      <c r="D20" s="207">
        <v>30000</v>
      </c>
      <c r="E20" s="208">
        <v>15275.22</v>
      </c>
      <c r="F20" s="208">
        <v>15275.22</v>
      </c>
      <c r="G20" s="77">
        <f t="shared" ref="G20:G27" si="4">D20-E20</f>
        <v>14724.78</v>
      </c>
    </row>
    <row r="21" spans="1:7" x14ac:dyDescent="0.25">
      <c r="A21" s="88" t="s">
        <v>322</v>
      </c>
      <c r="B21" s="207">
        <v>0</v>
      </c>
      <c r="C21" s="207">
        <v>0</v>
      </c>
      <c r="D21" s="207">
        <v>0</v>
      </c>
      <c r="E21" s="207">
        <v>0</v>
      </c>
      <c r="F21" s="207">
        <v>0</v>
      </c>
      <c r="G21" s="77">
        <f t="shared" si="4"/>
        <v>0</v>
      </c>
    </row>
    <row r="22" spans="1:7" x14ac:dyDescent="0.25">
      <c r="A22" s="88" t="s">
        <v>323</v>
      </c>
      <c r="B22" s="208">
        <v>711501</v>
      </c>
      <c r="C22" s="208">
        <v>450000</v>
      </c>
      <c r="D22" s="207">
        <v>1161501</v>
      </c>
      <c r="E22" s="208">
        <v>1043974.73</v>
      </c>
      <c r="F22" s="208">
        <v>1043974.73</v>
      </c>
      <c r="G22" s="77">
        <f t="shared" si="4"/>
        <v>117526.27000000002</v>
      </c>
    </row>
    <row r="23" spans="1:7" x14ac:dyDescent="0.25">
      <c r="A23" s="88" t="s">
        <v>324</v>
      </c>
      <c r="B23" s="208">
        <v>501500</v>
      </c>
      <c r="C23" s="208">
        <v>550000</v>
      </c>
      <c r="D23" s="207">
        <v>1051500</v>
      </c>
      <c r="E23" s="208">
        <v>890913.5</v>
      </c>
      <c r="F23" s="208">
        <v>890913.5</v>
      </c>
      <c r="G23" s="77">
        <f t="shared" si="4"/>
        <v>160586.5</v>
      </c>
    </row>
    <row r="24" spans="1:7" x14ac:dyDescent="0.25">
      <c r="A24" s="88" t="s">
        <v>325</v>
      </c>
      <c r="B24" s="208">
        <v>595001</v>
      </c>
      <c r="C24" s="208">
        <v>52000</v>
      </c>
      <c r="D24" s="207">
        <v>647001</v>
      </c>
      <c r="E24" s="208">
        <v>596149.48</v>
      </c>
      <c r="F24" s="208">
        <v>596149.48</v>
      </c>
      <c r="G24" s="77">
        <f t="shared" si="4"/>
        <v>50851.520000000019</v>
      </c>
    </row>
    <row r="25" spans="1:7" x14ac:dyDescent="0.25">
      <c r="A25" s="88" t="s">
        <v>326</v>
      </c>
      <c r="B25" s="208">
        <v>203500</v>
      </c>
      <c r="C25" s="208">
        <v>77000</v>
      </c>
      <c r="D25" s="207">
        <v>280500</v>
      </c>
      <c r="E25" s="208">
        <v>199772.22</v>
      </c>
      <c r="F25" s="208">
        <v>199772.22</v>
      </c>
      <c r="G25" s="77">
        <f t="shared" si="4"/>
        <v>80727.78</v>
      </c>
    </row>
    <row r="26" spans="1:7" x14ac:dyDescent="0.25">
      <c r="A26" s="88" t="s">
        <v>327</v>
      </c>
      <c r="B26" s="207">
        <v>0</v>
      </c>
      <c r="C26" s="207">
        <v>0</v>
      </c>
      <c r="D26" s="207">
        <v>0</v>
      </c>
      <c r="E26" s="207">
        <v>0</v>
      </c>
      <c r="F26" s="207">
        <v>0</v>
      </c>
      <c r="G26" s="77">
        <f t="shared" si="4"/>
        <v>0</v>
      </c>
    </row>
    <row r="27" spans="1:7" x14ac:dyDescent="0.25">
      <c r="A27" s="88" t="s">
        <v>328</v>
      </c>
      <c r="B27" s="208">
        <v>65500</v>
      </c>
      <c r="C27" s="208">
        <v>0</v>
      </c>
      <c r="D27" s="207">
        <v>65500</v>
      </c>
      <c r="E27" s="208">
        <v>38249.22</v>
      </c>
      <c r="F27" s="208">
        <v>38249.22</v>
      </c>
      <c r="G27" s="77">
        <f t="shared" si="4"/>
        <v>27250.78</v>
      </c>
    </row>
    <row r="28" spans="1:7" x14ac:dyDescent="0.25">
      <c r="A28" s="87" t="s">
        <v>329</v>
      </c>
      <c r="B28" s="86">
        <f t="shared" ref="B28:G28" si="5">SUM(B29:B37)</f>
        <v>8826005</v>
      </c>
      <c r="C28" s="86">
        <f t="shared" si="5"/>
        <v>3902600</v>
      </c>
      <c r="D28" s="86">
        <f t="shared" si="5"/>
        <v>12728605</v>
      </c>
      <c r="E28" s="86">
        <f t="shared" si="5"/>
        <v>10219209.74</v>
      </c>
      <c r="F28" s="86">
        <f t="shared" si="5"/>
        <v>10219209.75</v>
      </c>
      <c r="G28" s="86">
        <f t="shared" si="5"/>
        <v>2509395.2600000002</v>
      </c>
    </row>
    <row r="29" spans="1:7" x14ac:dyDescent="0.25">
      <c r="A29" s="88" t="s">
        <v>330</v>
      </c>
      <c r="B29" s="210">
        <v>3201501</v>
      </c>
      <c r="C29" s="210">
        <v>350000</v>
      </c>
      <c r="D29" s="209">
        <v>3551501</v>
      </c>
      <c r="E29" s="210">
        <v>3236862.61</v>
      </c>
      <c r="F29" s="210">
        <v>3236862.62</v>
      </c>
      <c r="G29" s="77">
        <f>D29-E29</f>
        <v>314638.39000000013</v>
      </c>
    </row>
    <row r="30" spans="1:7" x14ac:dyDescent="0.25">
      <c r="A30" s="88" t="s">
        <v>331</v>
      </c>
      <c r="B30" s="210">
        <v>40000</v>
      </c>
      <c r="C30" s="210">
        <v>0</v>
      </c>
      <c r="D30" s="209">
        <v>40000</v>
      </c>
      <c r="E30" s="210">
        <v>23103.45</v>
      </c>
      <c r="F30" s="210">
        <v>23103.45</v>
      </c>
      <c r="G30" s="77">
        <f t="shared" ref="G30:G37" si="6">D30-E30</f>
        <v>16896.55</v>
      </c>
    </row>
    <row r="31" spans="1:7" x14ac:dyDescent="0.25">
      <c r="A31" s="88" t="s">
        <v>332</v>
      </c>
      <c r="B31" s="210">
        <v>1050501</v>
      </c>
      <c r="C31" s="210">
        <v>180000</v>
      </c>
      <c r="D31" s="209">
        <v>1230501</v>
      </c>
      <c r="E31" s="210">
        <v>351008.75</v>
      </c>
      <c r="F31" s="210">
        <v>351008.75</v>
      </c>
      <c r="G31" s="77">
        <f t="shared" si="6"/>
        <v>879492.25</v>
      </c>
    </row>
    <row r="32" spans="1:7" x14ac:dyDescent="0.25">
      <c r="A32" s="88" t="s">
        <v>333</v>
      </c>
      <c r="B32" s="210">
        <v>170000</v>
      </c>
      <c r="C32" s="210">
        <v>0</v>
      </c>
      <c r="D32" s="209">
        <v>170000</v>
      </c>
      <c r="E32" s="210">
        <v>134042.82</v>
      </c>
      <c r="F32" s="210">
        <v>134042.82</v>
      </c>
      <c r="G32" s="77">
        <f t="shared" si="6"/>
        <v>35957.179999999993</v>
      </c>
    </row>
    <row r="33" spans="1:7" ht="14.45" customHeight="1" x14ac:dyDescent="0.25">
      <c r="A33" s="88" t="s">
        <v>334</v>
      </c>
      <c r="B33" s="210">
        <v>3304001</v>
      </c>
      <c r="C33" s="210">
        <v>3293600</v>
      </c>
      <c r="D33" s="209">
        <v>6597601</v>
      </c>
      <c r="E33" s="210">
        <v>5634988.6200000001</v>
      </c>
      <c r="F33" s="210">
        <v>5634988.6200000001</v>
      </c>
      <c r="G33" s="77">
        <f t="shared" si="6"/>
        <v>962612.37999999989</v>
      </c>
    </row>
    <row r="34" spans="1:7" ht="14.45" customHeight="1" x14ac:dyDescent="0.25">
      <c r="A34" s="88" t="s">
        <v>335</v>
      </c>
      <c r="B34" s="209">
        <v>0</v>
      </c>
      <c r="C34" s="209">
        <v>0</v>
      </c>
      <c r="D34" s="209">
        <v>0</v>
      </c>
      <c r="E34" s="209">
        <v>0</v>
      </c>
      <c r="F34" s="209">
        <v>0</v>
      </c>
      <c r="G34" s="77">
        <f t="shared" si="6"/>
        <v>0</v>
      </c>
    </row>
    <row r="35" spans="1:7" ht="14.45" customHeight="1" x14ac:dyDescent="0.25">
      <c r="A35" s="88" t="s">
        <v>336</v>
      </c>
      <c r="B35" s="210">
        <v>17501</v>
      </c>
      <c r="C35" s="210">
        <v>0</v>
      </c>
      <c r="D35" s="209">
        <v>17501</v>
      </c>
      <c r="E35" s="210">
        <v>2037.36</v>
      </c>
      <c r="F35" s="210">
        <v>2037.36</v>
      </c>
      <c r="G35" s="77">
        <f t="shared" si="6"/>
        <v>15463.64</v>
      </c>
    </row>
    <row r="36" spans="1:7" ht="14.45" customHeight="1" x14ac:dyDescent="0.25">
      <c r="A36" s="88" t="s">
        <v>337</v>
      </c>
      <c r="B36" s="210">
        <v>131001</v>
      </c>
      <c r="C36" s="210">
        <v>7000</v>
      </c>
      <c r="D36" s="209">
        <v>138001</v>
      </c>
      <c r="E36" s="210">
        <v>99088.06</v>
      </c>
      <c r="F36" s="210">
        <v>99088.06</v>
      </c>
      <c r="G36" s="77">
        <f t="shared" si="6"/>
        <v>38912.94</v>
      </c>
    </row>
    <row r="37" spans="1:7" ht="14.45" customHeight="1" x14ac:dyDescent="0.25">
      <c r="A37" s="88" t="s">
        <v>338</v>
      </c>
      <c r="B37" s="210">
        <v>911500</v>
      </c>
      <c r="C37" s="210">
        <v>72000</v>
      </c>
      <c r="D37" s="209">
        <v>983500</v>
      </c>
      <c r="E37" s="210">
        <v>738078.07</v>
      </c>
      <c r="F37" s="210">
        <v>738078.07</v>
      </c>
      <c r="G37" s="77">
        <f t="shared" si="6"/>
        <v>245421.93000000005</v>
      </c>
    </row>
    <row r="38" spans="1:7" x14ac:dyDescent="0.25">
      <c r="A38" s="87" t="s">
        <v>339</v>
      </c>
      <c r="B38" s="86">
        <f t="shared" ref="B38:G38" si="7">SUM(B39:B47)</f>
        <v>0</v>
      </c>
      <c r="C38" s="86">
        <f t="shared" si="7"/>
        <v>0</v>
      </c>
      <c r="D38" s="86">
        <f t="shared" si="7"/>
        <v>0</v>
      </c>
      <c r="E38" s="86">
        <f t="shared" si="7"/>
        <v>0</v>
      </c>
      <c r="F38" s="86">
        <f t="shared" si="7"/>
        <v>0</v>
      </c>
      <c r="G38" s="86">
        <f t="shared" si="7"/>
        <v>0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ref="G40:G47" si="8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8"/>
        <v>0</v>
      </c>
    </row>
    <row r="42" spans="1:7" x14ac:dyDescent="0.25">
      <c r="A42" s="88" t="s">
        <v>343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f t="shared" si="8"/>
        <v>0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8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8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8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8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8"/>
        <v>0</v>
      </c>
    </row>
    <row r="48" spans="1:7" x14ac:dyDescent="0.25">
      <c r="A48" s="87" t="s">
        <v>349</v>
      </c>
      <c r="B48" s="86">
        <f t="shared" ref="B48:G48" si="9">SUM(B49:B57)</f>
        <v>781000</v>
      </c>
      <c r="C48" s="86">
        <f t="shared" si="9"/>
        <v>0</v>
      </c>
      <c r="D48" s="86">
        <f t="shared" si="9"/>
        <v>781000</v>
      </c>
      <c r="E48" s="86">
        <f t="shared" si="9"/>
        <v>95358.69</v>
      </c>
      <c r="F48" s="86">
        <f t="shared" si="9"/>
        <v>95358.69</v>
      </c>
      <c r="G48" s="86">
        <f t="shared" si="9"/>
        <v>685641.31</v>
      </c>
    </row>
    <row r="49" spans="1:7" x14ac:dyDescent="0.25">
      <c r="A49" s="88" t="s">
        <v>350</v>
      </c>
      <c r="B49" s="212">
        <v>171000</v>
      </c>
      <c r="C49" s="212">
        <v>0</v>
      </c>
      <c r="D49" s="211">
        <v>171000</v>
      </c>
      <c r="E49" s="212">
        <v>48531.11</v>
      </c>
      <c r="F49" s="212">
        <v>48531.11</v>
      </c>
      <c r="G49" s="77">
        <f>D49-E49</f>
        <v>122468.89</v>
      </c>
    </row>
    <row r="50" spans="1:7" x14ac:dyDescent="0.25">
      <c r="A50" s="88" t="s">
        <v>351</v>
      </c>
      <c r="B50" s="211">
        <v>0</v>
      </c>
      <c r="C50" s="211">
        <v>0</v>
      </c>
      <c r="D50" s="211">
        <v>0</v>
      </c>
      <c r="E50" s="211">
        <v>0</v>
      </c>
      <c r="F50" s="211">
        <v>0</v>
      </c>
      <c r="G50" s="77">
        <f t="shared" ref="G50:G57" si="10">D50-E50</f>
        <v>0</v>
      </c>
    </row>
    <row r="51" spans="1:7" x14ac:dyDescent="0.25">
      <c r="A51" s="88" t="s">
        <v>352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77">
        <f t="shared" si="10"/>
        <v>0</v>
      </c>
    </row>
    <row r="52" spans="1:7" x14ac:dyDescent="0.25">
      <c r="A52" s="88" t="s">
        <v>353</v>
      </c>
      <c r="B52" s="212">
        <v>250000</v>
      </c>
      <c r="C52" s="212">
        <v>0</v>
      </c>
      <c r="D52" s="211">
        <v>250000</v>
      </c>
      <c r="E52" s="212">
        <v>0</v>
      </c>
      <c r="F52" s="212">
        <v>0</v>
      </c>
      <c r="G52" s="77">
        <f t="shared" si="10"/>
        <v>250000</v>
      </c>
    </row>
    <row r="53" spans="1:7" x14ac:dyDescent="0.25">
      <c r="A53" s="88" t="s">
        <v>354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77">
        <f t="shared" si="10"/>
        <v>0</v>
      </c>
    </row>
    <row r="54" spans="1:7" x14ac:dyDescent="0.25">
      <c r="A54" s="88" t="s">
        <v>355</v>
      </c>
      <c r="B54" s="212">
        <v>360000</v>
      </c>
      <c r="C54" s="212">
        <v>0</v>
      </c>
      <c r="D54" s="211">
        <v>360000</v>
      </c>
      <c r="E54" s="212">
        <v>46827.58</v>
      </c>
      <c r="F54" s="212">
        <v>46827.58</v>
      </c>
      <c r="G54" s="77">
        <f t="shared" si="10"/>
        <v>313172.42</v>
      </c>
    </row>
    <row r="55" spans="1:7" x14ac:dyDescent="0.25">
      <c r="A55" s="88" t="s">
        <v>356</v>
      </c>
      <c r="B55" s="211">
        <v>0</v>
      </c>
      <c r="C55" s="211">
        <v>0</v>
      </c>
      <c r="D55" s="211">
        <v>0</v>
      </c>
      <c r="E55" s="211">
        <v>0</v>
      </c>
      <c r="F55" s="211">
        <v>0</v>
      </c>
      <c r="G55" s="77">
        <f t="shared" si="10"/>
        <v>0</v>
      </c>
    </row>
    <row r="56" spans="1:7" x14ac:dyDescent="0.25">
      <c r="A56" s="88" t="s">
        <v>357</v>
      </c>
      <c r="B56" s="211">
        <v>0</v>
      </c>
      <c r="C56" s="211">
        <v>0</v>
      </c>
      <c r="D56" s="211">
        <v>0</v>
      </c>
      <c r="E56" s="211">
        <v>0</v>
      </c>
      <c r="F56" s="211">
        <v>0</v>
      </c>
      <c r="G56" s="77">
        <f t="shared" si="10"/>
        <v>0</v>
      </c>
    </row>
    <row r="57" spans="1:7" x14ac:dyDescent="0.25">
      <c r="A57" s="88" t="s">
        <v>358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f t="shared" si="10"/>
        <v>0</v>
      </c>
    </row>
    <row r="58" spans="1:7" x14ac:dyDescent="0.25">
      <c r="A58" s="87" t="s">
        <v>359</v>
      </c>
      <c r="B58" s="86">
        <f t="shared" ref="B58:G58" si="11">SUM(B59:B61)</f>
        <v>0</v>
      </c>
      <c r="C58" s="86">
        <f t="shared" si="11"/>
        <v>0</v>
      </c>
      <c r="D58" s="86">
        <f t="shared" si="11"/>
        <v>0</v>
      </c>
      <c r="E58" s="86">
        <f t="shared" si="11"/>
        <v>0</v>
      </c>
      <c r="F58" s="86">
        <f t="shared" si="11"/>
        <v>0</v>
      </c>
      <c r="G58" s="86">
        <f t="shared" si="11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2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2"/>
        <v>0</v>
      </c>
    </row>
    <row r="62" spans="1:7" x14ac:dyDescent="0.25">
      <c r="A62" s="87" t="s">
        <v>363</v>
      </c>
      <c r="B62" s="86">
        <f t="shared" ref="B62:G62" si="13">SUM(B63:B67,B69:B70)</f>
        <v>6823498.8499999996</v>
      </c>
      <c r="C62" s="86">
        <f t="shared" si="13"/>
        <v>-6274915.2999999998</v>
      </c>
      <c r="D62" s="86">
        <f t="shared" si="13"/>
        <v>548583.54999999981</v>
      </c>
      <c r="E62" s="86">
        <f t="shared" si="13"/>
        <v>0</v>
      </c>
      <c r="F62" s="86">
        <f t="shared" si="13"/>
        <v>0</v>
      </c>
      <c r="G62" s="86">
        <f t="shared" si="13"/>
        <v>548583.54999999981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4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4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4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4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4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4"/>
        <v>0</v>
      </c>
    </row>
    <row r="70" spans="1:7" x14ac:dyDescent="0.25">
      <c r="A70" s="88" t="s">
        <v>371</v>
      </c>
      <c r="B70" s="214">
        <v>6823498.8499999996</v>
      </c>
      <c r="C70" s="214">
        <v>-6274915.2999999998</v>
      </c>
      <c r="D70" s="213">
        <v>548583.54999999981</v>
      </c>
      <c r="E70" s="214">
        <v>0</v>
      </c>
      <c r="F70" s="214">
        <v>0</v>
      </c>
      <c r="G70" s="77">
        <f t="shared" si="14"/>
        <v>548583.54999999981</v>
      </c>
    </row>
    <row r="71" spans="1:7" x14ac:dyDescent="0.25">
      <c r="A71" s="87" t="s">
        <v>372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6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6"/>
        <v>0</v>
      </c>
    </row>
    <row r="75" spans="1:7" x14ac:dyDescent="0.25">
      <c r="A75" s="87" t="s">
        <v>376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8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8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8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8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8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8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19">SUM(B85,B93,B103,B113,B123,B133,B137,B146,B150)</f>
        <v>0</v>
      </c>
      <c r="C84" s="86">
        <f t="shared" si="19"/>
        <v>0</v>
      </c>
      <c r="D84" s="86">
        <f t="shared" si="19"/>
        <v>0</v>
      </c>
      <c r="E84" s="86">
        <f t="shared" si="19"/>
        <v>0</v>
      </c>
      <c r="F84" s="86">
        <f t="shared" si="19"/>
        <v>0</v>
      </c>
      <c r="G84" s="86">
        <f t="shared" si="19"/>
        <v>0</v>
      </c>
    </row>
    <row r="85" spans="1:7" x14ac:dyDescent="0.25">
      <c r="A85" s="87" t="s">
        <v>311</v>
      </c>
      <c r="B85" s="86">
        <f t="shared" ref="B85:G85" si="20">SUM(B86:B92)</f>
        <v>0</v>
      </c>
      <c r="C85" s="86">
        <f t="shared" si="20"/>
        <v>0</v>
      </c>
      <c r="D85" s="86">
        <f t="shared" si="20"/>
        <v>0</v>
      </c>
      <c r="E85" s="86">
        <f t="shared" si="20"/>
        <v>0</v>
      </c>
      <c r="F85" s="86">
        <f t="shared" si="20"/>
        <v>0</v>
      </c>
      <c r="G85" s="86">
        <f t="shared" si="20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1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1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1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1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1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1"/>
        <v>0</v>
      </c>
    </row>
    <row r="93" spans="1:7" x14ac:dyDescent="0.25">
      <c r="A93" s="87" t="s">
        <v>319</v>
      </c>
      <c r="B93" s="86">
        <f t="shared" ref="B93:G93" si="22">SUM(B94:B102)</f>
        <v>0</v>
      </c>
      <c r="C93" s="86">
        <f t="shared" si="22"/>
        <v>0</v>
      </c>
      <c r="D93" s="86">
        <f t="shared" si="22"/>
        <v>0</v>
      </c>
      <c r="E93" s="86">
        <f t="shared" si="22"/>
        <v>0</v>
      </c>
      <c r="F93" s="86">
        <f t="shared" si="22"/>
        <v>0</v>
      </c>
      <c r="G93" s="86">
        <f t="shared" si="22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3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3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3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3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3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3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3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3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4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4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4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4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4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4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4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4"/>
        <v>0</v>
      </c>
    </row>
    <row r="113" spans="1:7" x14ac:dyDescent="0.25">
      <c r="A113" s="87" t="s">
        <v>339</v>
      </c>
      <c r="B113" s="86">
        <f t="shared" ref="B113:G113" si="25">SUM(B114:B122)</f>
        <v>0</v>
      </c>
      <c r="C113" s="86">
        <f t="shared" si="25"/>
        <v>0</v>
      </c>
      <c r="D113" s="86">
        <f t="shared" si="25"/>
        <v>0</v>
      </c>
      <c r="E113" s="86">
        <f t="shared" si="25"/>
        <v>0</v>
      </c>
      <c r="F113" s="86">
        <f t="shared" si="25"/>
        <v>0</v>
      </c>
      <c r="G113" s="86">
        <f t="shared" si="25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6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6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6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6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6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6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6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6"/>
        <v>0</v>
      </c>
    </row>
    <row r="123" spans="1:7" x14ac:dyDescent="0.25">
      <c r="A123" s="87" t="s">
        <v>349</v>
      </c>
      <c r="B123" s="86">
        <f t="shared" ref="B123:G123" si="27">SUM(B124:B132)</f>
        <v>0</v>
      </c>
      <c r="C123" s="86">
        <f t="shared" si="27"/>
        <v>0</v>
      </c>
      <c r="D123" s="86">
        <f t="shared" si="27"/>
        <v>0</v>
      </c>
      <c r="E123" s="86">
        <f t="shared" si="27"/>
        <v>0</v>
      </c>
      <c r="F123" s="86">
        <f t="shared" si="27"/>
        <v>0</v>
      </c>
      <c r="G123" s="86">
        <f t="shared" si="27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8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8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8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8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8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8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8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8"/>
        <v>0</v>
      </c>
    </row>
    <row r="133" spans="1:7" x14ac:dyDescent="0.25">
      <c r="A133" s="87" t="s">
        <v>359</v>
      </c>
      <c r="B133" s="86">
        <f t="shared" ref="B133:G133" si="29">SUM(B134:B136)</f>
        <v>0</v>
      </c>
      <c r="C133" s="86">
        <f t="shared" si="29"/>
        <v>0</v>
      </c>
      <c r="D133" s="86">
        <f t="shared" si="29"/>
        <v>0</v>
      </c>
      <c r="E133" s="86">
        <f t="shared" si="29"/>
        <v>0</v>
      </c>
      <c r="F133" s="86">
        <f t="shared" si="29"/>
        <v>0</v>
      </c>
      <c r="G133" s="86">
        <f t="shared" si="29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0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0"/>
        <v>0</v>
      </c>
    </row>
    <row r="137" spans="1:7" x14ac:dyDescent="0.25">
      <c r="A137" s="87" t="s">
        <v>363</v>
      </c>
      <c r="B137" s="86">
        <f t="shared" ref="B137:G137" si="31">SUM(B138:B142,B144:B145)</f>
        <v>0</v>
      </c>
      <c r="C137" s="86">
        <f t="shared" si="31"/>
        <v>0</v>
      </c>
      <c r="D137" s="86">
        <f t="shared" si="31"/>
        <v>0</v>
      </c>
      <c r="E137" s="86">
        <f t="shared" si="31"/>
        <v>0</v>
      </c>
      <c r="F137" s="86">
        <f t="shared" si="31"/>
        <v>0</v>
      </c>
      <c r="G137" s="86">
        <f t="shared" si="31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2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2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2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2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2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2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2"/>
        <v>0</v>
      </c>
    </row>
    <row r="146" spans="1:7" x14ac:dyDescent="0.25">
      <c r="A146" s="87" t="s">
        <v>372</v>
      </c>
      <c r="B146" s="86">
        <f t="shared" ref="B146:G146" si="33">SUM(B147:B149)</f>
        <v>0</v>
      </c>
      <c r="C146" s="86">
        <f t="shared" si="33"/>
        <v>0</v>
      </c>
      <c r="D146" s="86">
        <f t="shared" si="33"/>
        <v>0</v>
      </c>
      <c r="E146" s="86">
        <f t="shared" si="33"/>
        <v>0</v>
      </c>
      <c r="F146" s="86">
        <f t="shared" si="33"/>
        <v>0</v>
      </c>
      <c r="G146" s="86">
        <f t="shared" si="33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4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4"/>
        <v>0</v>
      </c>
    </row>
    <row r="150" spans="1:7" x14ac:dyDescent="0.25">
      <c r="A150" s="87" t="s">
        <v>376</v>
      </c>
      <c r="B150" s="86">
        <f t="shared" ref="B150:G150" si="35">SUM(B151:B157)</f>
        <v>0</v>
      </c>
      <c r="C150" s="86">
        <f t="shared" si="35"/>
        <v>0</v>
      </c>
      <c r="D150" s="86">
        <f t="shared" si="35"/>
        <v>0</v>
      </c>
      <c r="E150" s="86">
        <f t="shared" si="35"/>
        <v>0</v>
      </c>
      <c r="F150" s="86">
        <f t="shared" si="35"/>
        <v>0</v>
      </c>
      <c r="G150" s="86">
        <f t="shared" si="35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6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6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6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6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6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6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37">B9+B84</f>
        <v>30147872.850000001</v>
      </c>
      <c r="C159" s="93">
        <f t="shared" si="37"/>
        <v>0</v>
      </c>
      <c r="D159" s="93">
        <f t="shared" si="37"/>
        <v>30147872.850000001</v>
      </c>
      <c r="E159" s="93">
        <f t="shared" si="37"/>
        <v>24060660.360000003</v>
      </c>
      <c r="F159" s="93">
        <f t="shared" si="37"/>
        <v>24060660.370000001</v>
      </c>
      <c r="G159" s="93">
        <f t="shared" si="37"/>
        <v>6087212.4900000012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G19:G27 B18:F18 G29:G37 B28:F28 B39:G47 B38:F38 B57:G57 B48:F48 B59:G61 B58:F58 B63:G69 B62:F62 B71:F92 B94:F159 B93:C93 E93:F93 G11:G17 G49:G56 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8" workbookViewId="0">
      <selection activeCell="B33" sqref="B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SUM(B10:B17)</f>
        <v>30147872.850000001</v>
      </c>
      <c r="C9" s="31">
        <f t="shared" ref="C9:G9" si="0">SUM(C10:C17)</f>
        <v>0</v>
      </c>
      <c r="D9" s="31">
        <f t="shared" si="0"/>
        <v>30147872.850000001</v>
      </c>
      <c r="E9" s="31">
        <f t="shared" si="0"/>
        <v>24060660.359999999</v>
      </c>
      <c r="F9" s="31">
        <f t="shared" si="0"/>
        <v>24060660.369999997</v>
      </c>
      <c r="G9" s="31">
        <f t="shared" si="0"/>
        <v>6087212.4900000021</v>
      </c>
    </row>
    <row r="10" spans="1:7" x14ac:dyDescent="0.25">
      <c r="A10" s="218" t="s">
        <v>567</v>
      </c>
      <c r="B10" s="216">
        <v>2328116</v>
      </c>
      <c r="C10" s="216">
        <v>538000</v>
      </c>
      <c r="D10" s="215">
        <v>2866116</v>
      </c>
      <c r="E10" s="216">
        <v>1968523.98</v>
      </c>
      <c r="F10" s="216">
        <v>1968523.98</v>
      </c>
      <c r="G10" s="217">
        <v>897592.02</v>
      </c>
    </row>
    <row r="11" spans="1:7" x14ac:dyDescent="0.25">
      <c r="A11" s="218" t="s">
        <v>568</v>
      </c>
      <c r="B11" s="216">
        <v>4082686</v>
      </c>
      <c r="C11" s="216">
        <v>546704</v>
      </c>
      <c r="D11" s="215">
        <v>4629390</v>
      </c>
      <c r="E11" s="216">
        <v>3496474.7</v>
      </c>
      <c r="F11" s="216">
        <v>3496474.7</v>
      </c>
      <c r="G11" s="217">
        <v>1132915.2999999998</v>
      </c>
    </row>
    <row r="12" spans="1:7" x14ac:dyDescent="0.25">
      <c r="A12" s="218" t="s">
        <v>569</v>
      </c>
      <c r="B12" s="216">
        <v>2974214</v>
      </c>
      <c r="C12" s="216">
        <v>521000</v>
      </c>
      <c r="D12" s="215">
        <v>3495214</v>
      </c>
      <c r="E12" s="216">
        <v>2644527.0699999998</v>
      </c>
      <c r="F12" s="216">
        <v>2644527.0699999998</v>
      </c>
      <c r="G12" s="217">
        <v>850686.93000000017</v>
      </c>
    </row>
    <row r="13" spans="1:7" x14ac:dyDescent="0.25">
      <c r="A13" s="218" t="s">
        <v>570</v>
      </c>
      <c r="B13" s="216">
        <v>18585570.850000001</v>
      </c>
      <c r="C13" s="216">
        <v>-2403134</v>
      </c>
      <c r="D13" s="215">
        <v>16182436.850000001</v>
      </c>
      <c r="E13" s="216">
        <v>13719851.6</v>
      </c>
      <c r="F13" s="216">
        <v>13719851.609999999</v>
      </c>
      <c r="G13" s="217">
        <v>2462585.2500000019</v>
      </c>
    </row>
    <row r="14" spans="1:7" x14ac:dyDescent="0.25">
      <c r="A14" s="218" t="s">
        <v>571</v>
      </c>
      <c r="B14" s="216">
        <v>1608213</v>
      </c>
      <c r="C14" s="216">
        <v>731430</v>
      </c>
      <c r="D14" s="215">
        <v>2339643</v>
      </c>
      <c r="E14" s="216">
        <v>1845899.93</v>
      </c>
      <c r="F14" s="216">
        <v>1845899.93</v>
      </c>
      <c r="G14" s="217">
        <v>493743.07000000007</v>
      </c>
    </row>
    <row r="15" spans="1:7" x14ac:dyDescent="0.25">
      <c r="A15" s="218" t="s">
        <v>572</v>
      </c>
      <c r="B15" s="216">
        <v>569073</v>
      </c>
      <c r="C15" s="216">
        <v>66000</v>
      </c>
      <c r="D15" s="215">
        <v>635073</v>
      </c>
      <c r="E15" s="216">
        <v>385383.08</v>
      </c>
      <c r="F15" s="216">
        <v>385383.08</v>
      </c>
      <c r="G15" s="217">
        <v>249689.91999999998</v>
      </c>
    </row>
    <row r="16" spans="1:7" x14ac:dyDescent="0.25">
      <c r="A16" s="65" t="s">
        <v>395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396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30147872.850000001</v>
      </c>
      <c r="C29" s="4">
        <f t="shared" ref="C29:G29" si="2">SUM(C19,C9)</f>
        <v>0</v>
      </c>
      <c r="D29" s="4">
        <f t="shared" si="2"/>
        <v>30147872.850000001</v>
      </c>
      <c r="E29" s="4">
        <f t="shared" si="2"/>
        <v>24060660.359999999</v>
      </c>
      <c r="F29" s="4">
        <f t="shared" si="2"/>
        <v>24060660.369999997</v>
      </c>
      <c r="G29" s="4">
        <f t="shared" si="2"/>
        <v>6087212.4900000021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16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3" zoomScale="80" zoomScaleNormal="80" workbookViewId="0">
      <selection activeCell="B21" sqref="B21: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398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401</v>
      </c>
    </row>
    <row r="8" spans="1:7" ht="30" x14ac:dyDescent="0.25">
      <c r="A8" s="151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403</v>
      </c>
      <c r="B9" s="31">
        <f>SUM(B10,B19,B27,B37)</f>
        <v>30147872.850000001</v>
      </c>
      <c r="C9" s="31">
        <f t="shared" ref="C9:G9" si="0">SUM(C10,C19,C27,C37)</f>
        <v>0</v>
      </c>
      <c r="D9" s="31">
        <f t="shared" si="0"/>
        <v>30147872.850000001</v>
      </c>
      <c r="E9" s="31">
        <f t="shared" si="0"/>
        <v>24060660.359999999</v>
      </c>
      <c r="F9" s="31">
        <f t="shared" si="0"/>
        <v>24060660.369999997</v>
      </c>
      <c r="G9" s="31">
        <f t="shared" si="0"/>
        <v>6087212.4900000021</v>
      </c>
    </row>
    <row r="10" spans="1:7" ht="15" customHeight="1" x14ac:dyDescent="0.25">
      <c r="A10" s="60" t="s">
        <v>404</v>
      </c>
      <c r="B10" s="49">
        <f>SUM(B11:B18)</f>
        <v>9954089</v>
      </c>
      <c r="C10" s="49">
        <f t="shared" ref="C10:G10" si="1">SUM(C11:C18)</f>
        <v>1671704</v>
      </c>
      <c r="D10" s="49">
        <f t="shared" si="1"/>
        <v>11625793</v>
      </c>
      <c r="E10" s="49">
        <f t="shared" si="1"/>
        <v>8494908.8300000001</v>
      </c>
      <c r="F10" s="49">
        <f t="shared" si="1"/>
        <v>8494908.8300000001</v>
      </c>
      <c r="G10" s="49">
        <f t="shared" si="1"/>
        <v>3130884.17</v>
      </c>
    </row>
    <row r="11" spans="1:7" x14ac:dyDescent="0.25">
      <c r="A11" s="80" t="s">
        <v>405</v>
      </c>
      <c r="B11" s="219">
        <v>0</v>
      </c>
      <c r="C11" s="219">
        <v>0</v>
      </c>
      <c r="D11" s="219">
        <v>0</v>
      </c>
      <c r="E11" s="219">
        <v>0</v>
      </c>
      <c r="F11" s="219">
        <v>0</v>
      </c>
      <c r="G11" s="49">
        <v>0</v>
      </c>
    </row>
    <row r="12" spans="1:7" x14ac:dyDescent="0.25">
      <c r="A12" s="80" t="s">
        <v>406</v>
      </c>
      <c r="B12" s="219">
        <v>0</v>
      </c>
      <c r="C12" s="219">
        <v>0</v>
      </c>
      <c r="D12" s="219">
        <v>0</v>
      </c>
      <c r="E12" s="219">
        <v>0</v>
      </c>
      <c r="F12" s="219">
        <v>0</v>
      </c>
      <c r="G12" s="49">
        <v>0</v>
      </c>
    </row>
    <row r="13" spans="1:7" x14ac:dyDescent="0.25">
      <c r="A13" s="80" t="s">
        <v>407</v>
      </c>
      <c r="B13" s="219">
        <v>0</v>
      </c>
      <c r="C13" s="219">
        <v>0</v>
      </c>
      <c r="D13" s="219">
        <v>0</v>
      </c>
      <c r="E13" s="219">
        <v>0</v>
      </c>
      <c r="F13" s="219">
        <v>0</v>
      </c>
      <c r="G13" s="49">
        <v>0</v>
      </c>
    </row>
    <row r="14" spans="1:7" x14ac:dyDescent="0.25">
      <c r="A14" s="80" t="s">
        <v>408</v>
      </c>
      <c r="B14" s="219">
        <v>0</v>
      </c>
      <c r="C14" s="219">
        <v>0</v>
      </c>
      <c r="D14" s="219">
        <v>0</v>
      </c>
      <c r="E14" s="219">
        <v>0</v>
      </c>
      <c r="F14" s="219">
        <v>0</v>
      </c>
      <c r="G14" s="49">
        <v>0</v>
      </c>
    </row>
    <row r="15" spans="1:7" x14ac:dyDescent="0.25">
      <c r="A15" s="80" t="s">
        <v>409</v>
      </c>
      <c r="B15" s="220">
        <v>9954089</v>
      </c>
      <c r="C15" s="220">
        <v>1671704</v>
      </c>
      <c r="D15" s="219">
        <v>11625793</v>
      </c>
      <c r="E15" s="220">
        <v>8494908.8300000001</v>
      </c>
      <c r="F15" s="220">
        <v>8494908.8300000001</v>
      </c>
      <c r="G15" s="221">
        <v>3130884.17</v>
      </c>
    </row>
    <row r="16" spans="1:7" x14ac:dyDescent="0.25">
      <c r="A16" s="80" t="s">
        <v>410</v>
      </c>
      <c r="B16" s="219">
        <v>0</v>
      </c>
      <c r="C16" s="219">
        <v>0</v>
      </c>
      <c r="D16" s="219">
        <v>0</v>
      </c>
      <c r="E16" s="219">
        <v>0</v>
      </c>
      <c r="F16" s="219">
        <v>0</v>
      </c>
      <c r="G16" s="49">
        <v>0</v>
      </c>
    </row>
    <row r="17" spans="1:7" x14ac:dyDescent="0.25">
      <c r="A17" s="80" t="s">
        <v>411</v>
      </c>
      <c r="B17" s="219">
        <v>0</v>
      </c>
      <c r="C17" s="219">
        <v>0</v>
      </c>
      <c r="D17" s="219">
        <v>0</v>
      </c>
      <c r="E17" s="219">
        <v>0</v>
      </c>
      <c r="F17" s="219">
        <v>0</v>
      </c>
      <c r="G17" s="49">
        <v>0</v>
      </c>
    </row>
    <row r="18" spans="1:7" x14ac:dyDescent="0.25">
      <c r="A18" s="80" t="s">
        <v>412</v>
      </c>
      <c r="B18" s="219">
        <v>0</v>
      </c>
      <c r="C18" s="219">
        <v>0</v>
      </c>
      <c r="D18" s="219">
        <v>0</v>
      </c>
      <c r="E18" s="219">
        <v>0</v>
      </c>
      <c r="F18" s="219">
        <v>0</v>
      </c>
      <c r="G18" s="49">
        <v>0</v>
      </c>
    </row>
    <row r="19" spans="1:7" x14ac:dyDescent="0.25">
      <c r="A19" s="60" t="s">
        <v>413</v>
      </c>
      <c r="B19" s="49">
        <f>SUM(B20:B26)</f>
        <v>20193783.850000001</v>
      </c>
      <c r="C19" s="49">
        <f t="shared" ref="C19:G19" si="2">SUM(C20:C26)</f>
        <v>-1671704</v>
      </c>
      <c r="D19" s="49">
        <f t="shared" si="2"/>
        <v>18522079.850000001</v>
      </c>
      <c r="E19" s="49">
        <f t="shared" si="2"/>
        <v>15565751.529999999</v>
      </c>
      <c r="F19" s="49">
        <f t="shared" si="2"/>
        <v>15565751.539999999</v>
      </c>
      <c r="G19" s="49">
        <f t="shared" si="2"/>
        <v>2956328.3200000022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223">
        <v>20193783.850000001</v>
      </c>
      <c r="C21" s="223">
        <v>-1671704</v>
      </c>
      <c r="D21" s="222">
        <v>18522079.850000001</v>
      </c>
      <c r="E21" s="223">
        <v>15565751.529999999</v>
      </c>
      <c r="F21" s="223">
        <v>15565751.539999999</v>
      </c>
      <c r="G21" s="222">
        <v>2956328.3200000022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30147872.850000001</v>
      </c>
      <c r="C77" s="4">
        <f t="shared" ref="C77:G77" si="10">C43+C9</f>
        <v>0</v>
      </c>
      <c r="D77" s="4">
        <f t="shared" si="10"/>
        <v>30147872.850000001</v>
      </c>
      <c r="E77" s="4">
        <f t="shared" si="10"/>
        <v>24060660.359999999</v>
      </c>
      <c r="F77" s="4">
        <f t="shared" si="10"/>
        <v>24060660.369999997</v>
      </c>
      <c r="G77" s="4">
        <f t="shared" si="10"/>
        <v>6087212.4900000021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20 G11:G14 G16:G18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64" zoomScaleNormal="64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437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MUNICIPAL DE AGUA POTABLE Y ALCANTARILLADO DE JARAL DEL PROGRESO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439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440</v>
      </c>
      <c r="B9" s="123">
        <f>SUM(B10,B11,B12,B15,B16,B19)</f>
        <v>11472867</v>
      </c>
      <c r="C9" s="123">
        <f t="shared" ref="C9:G9" si="0">SUM(C10,C11,C12,C15,C16,C19)</f>
        <v>1243315.3</v>
      </c>
      <c r="D9" s="123">
        <f t="shared" si="0"/>
        <v>12716182.300000001</v>
      </c>
      <c r="E9" s="123">
        <f t="shared" si="0"/>
        <v>10842913.779999999</v>
      </c>
      <c r="F9" s="123">
        <f t="shared" si="0"/>
        <v>10842913.779999999</v>
      </c>
      <c r="G9" s="123">
        <f t="shared" si="0"/>
        <v>1873268.5200000014</v>
      </c>
    </row>
    <row r="10" spans="1:7" x14ac:dyDescent="0.25">
      <c r="A10" s="60" t="s">
        <v>441</v>
      </c>
      <c r="B10" s="225">
        <v>11472867</v>
      </c>
      <c r="C10" s="225">
        <v>1243315.3</v>
      </c>
      <c r="D10" s="224">
        <v>12716182.300000001</v>
      </c>
      <c r="E10" s="225">
        <v>10842913.779999999</v>
      </c>
      <c r="F10" s="225">
        <v>10842913.779999999</v>
      </c>
      <c r="G10" s="224">
        <v>1873268.5200000014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11472867</v>
      </c>
      <c r="C33" s="37">
        <f t="shared" ref="C33:G33" si="8">C21+C9</f>
        <v>1243315.3</v>
      </c>
      <c r="D33" s="37">
        <f t="shared" si="8"/>
        <v>12716182.300000001</v>
      </c>
      <c r="E33" s="37">
        <f t="shared" si="8"/>
        <v>10842913.779999999</v>
      </c>
      <c r="F33" s="37">
        <f t="shared" si="8"/>
        <v>10842913.779999999</v>
      </c>
      <c r="G33" s="37">
        <f t="shared" si="8"/>
        <v>1873268.5200000014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453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SISTEMA MUNICIPAL DE AGUA POTABLE Y ALCANTARILLADO DE JARAL DEL PROGRESO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64" t="s">
        <v>456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457</v>
      </c>
      <c r="C7" s="165"/>
      <c r="D7" s="165"/>
      <c r="E7" s="165"/>
      <c r="F7" s="165"/>
      <c r="G7" s="165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68" t="s">
        <v>474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457</v>
      </c>
      <c r="C7" s="165"/>
      <c r="D7" s="165"/>
      <c r="E7" s="165"/>
      <c r="F7" s="165"/>
      <c r="G7" s="165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488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511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512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474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511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512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517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SISTEMA MUNICIPAL DE AGUA POTABLE Y ALCANTARILLADO DE JARAL DEL PROGRESO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dcterms:created xsi:type="dcterms:W3CDTF">2023-03-16T22:14:51Z</dcterms:created>
  <dcterms:modified xsi:type="dcterms:W3CDTF">2024-02-02T16:00:42Z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