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19425" windowHeight="10305" tabRatio="863" firstSheet="1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<sst xmlns="http://schemas.openxmlformats.org/spreadsheetml/2006/main" count="859" uniqueCount="591">
  <si>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</si>
  <si>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</si>
  <si>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</si>
  <si>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</si>
  <si>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</si>
  <si>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</si>
  <si>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</si>
  <si>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</si>
  <si>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</si>
  <si>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</si>
  <si>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</si>
  <si>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</si>
  <si>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</si>
  <si>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</si>
  <si>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</si>
  <si>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</si>
  <si>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</si>
  <si>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</si>
  <si>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</si>
  <si>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</si>
  <si>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</si>
  <si>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</si>
  <si>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</si>
  <si>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</si>
  <si>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</si>
  <si>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</si>
  <si>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</si>
  <si>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</si>
  <si>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</si>
  <si>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</si>
  <si>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</si>
  <si>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</si>
  <si>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</si>
  <si>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</si>
  <si>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</si>
  <si>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</si>
  <si>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</si>
  <si>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</si>
  <si>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</si>
  <si>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</si>
  <si>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</si>
  <si>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</si>
  <si>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</si>
  <si>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</si>
  <si>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</si>
  <si>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</si>
  <si>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</si>
  <si>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</si>
  <si>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</si>
  <si>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</si>
  <si>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</si>
  <si>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</si>
  <si>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</si>
  <si>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</si>
  <si>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</si>
  <si>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</si>
  <si>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</si>
  <si>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</si>
  <si>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</si>
  <si>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</si>
  <si>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</si>
  <si>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</si>
  <si>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</si>
  <si>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</si>
  <si>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</si>
  <si>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</si>
  <si>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</si>
  <si>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</si>
  <si>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</si>
  <si>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</si>
  <si>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</si>
  <si>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</si>
  <si>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</si>
  <si>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</si>
  <si>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</si>
  <si>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</si>
  <si>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</si>
  <si>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</si>
  <si>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</si>
  <si>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</si>
  <si>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</si>
  <si>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</si>
  <si>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</si>
  <si>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</si>
  <si>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</si>
  <si>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</si>
  <si>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</si>
  <si>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</si>
  <si>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</si>
  <si>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</si>
  <si>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</si>
  <si>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</si>
  <si>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</si>
  <si>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</si>
  <si>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</si>
  <si>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</si>
  <si>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</si>
  <si>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</si>
  <si>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</si>
  <si>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</si>
  <si>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</si>
  <si>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</si>
  <si>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</si>
  <si>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</si>
  <si>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</si>
  <si>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</si>
  <si>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</si>
  <si>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</si>
  <si>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</si>
  <si>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</si>
  <si>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</si>
  <si>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</si>
  <si>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</si>
  <si>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</si>
  <si>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</si>
  <si>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</si>
  <si>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</si>
  <si>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</si>
  <si>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</si>
  <si>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</si>
  <si>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</si>
  <si>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</si>
  <si>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</si>
  <si>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</si>
  <si>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</si>
  <si>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</si>
  <si>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</si>
  <si>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</si>
  <si>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</si>
  <si>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</si>
  <si>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</si>
  <si>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</si>
  <si>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</si>
  <si>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</si>
  <si>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</si>
  <si>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</si>
  <si>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</si>
  <si>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</si>
  <si>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</si>
  <si>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</si>
  <si>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</si>
  <si>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</si>
  <si>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</si>
  <si>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</si>
  <si>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</si>
  <si>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</si>
  <si>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</si>
  <si>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</si>
  <si>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</si>
  <si>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</si>
  <si>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</si>
  <si>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</si>
  <si>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</si>
  <si>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</si>
  <si>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</si>
  <si>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</si>
  <si>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</si>
  <si>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</si>
  <si>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</si>
  <si>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</si>
  <si>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</si>
  <si>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</si>
  <si>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</si>
  <si>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</si>
  <si>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</si>
  <si>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</si>
  <si>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</si>
  <si>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</si>
  <si>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</si>
  <si>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</si>
  <si>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</si>
  <si>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</si>
  <si>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</si>
  <si>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</si>
  <si>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</si>
  <si>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</si>
  <si>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</si>
  <si>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</si>
  <si>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</si>
  <si>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</si>
  <si>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</si>
  <si>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</si>
  <si>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</si>
  <si>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</si>
  <si>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</si>
  <si>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</si>
  <si>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</si>
  <si>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</si>
  <si>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</si>
  <si>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</si>
  <si>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</si>
  <si>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</si>
  <si>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</si>
  <si>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</si>
  <si>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</si>
  <si>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</si>
  <si>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</si>
  <si>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</si>
  <si>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</si>
  <si>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</si>
  <si>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</si>
  <si>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</si>
  <si>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</si>
  <si>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</si>
  <si>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</si>
  <si>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</si>
  <si>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</si>
  <si>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</si>
  <si>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</si>
  <si>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</si>
  <si>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</si>
  <si>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</si>
  <si>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</si>
  <si>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</si>
  <si>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</si>
  <si>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</si>
  <si>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</si>
  <si>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</si>
  <si>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</si>
  <si>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</si>
  <si>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</si>
  <si>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</si>
  <si>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</si>
  <si>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</si>
  <si>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</si>
  <si>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</si>
  <si>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</si>
  <si>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</si>
  <si>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</si>
  <si>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</si>
  <si>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</si>
  <si>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</si>
  <si>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</si>
  <si>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</si>
  <si>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</si>
  <si>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</si>
  <si>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</si>
  <si>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</si>
  <si>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</si>
  <si>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</si>
  <si>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</si>
  <si>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</si>
  <si>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</si>
  <si>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</si>
  <si>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</si>
  <si>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</si>
  <si>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</si>
  <si>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</si>
  <si>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</si>
  <si>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</si>
  <si>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</si>
  <si>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</si>
  <si>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</si>
  <si>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</si>
  <si>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</si>
  <si>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</si>
  <si>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</si>
  <si>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</si>
  <si>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</si>
  <si>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</si>
  <si>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</si>
  <si>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</si>
  <si>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</si>
  <si>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</si>
  <si>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</si>
  <si>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</si>
  <si>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</si>
  <si>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</si>
  <si>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</si>
  <si>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</si>
  <si>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</si>
  <si>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</si>
  <si>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</si>
  <si>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</si>
  <si>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</si>
  <si>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</si>
  <si>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</si>
  <si>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</si>
  <si>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</si>
  <si>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</si>
  <si>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</si>
  <si>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</si>
  <si>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</si>
  <si>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</si>
  <si>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</si>
  <si>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</si>
  <si>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</si>
  <si>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</si>
  <si>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</si>
  <si>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</si>
  <si>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</si>
  <si>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</si>
  <si>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</si>
  <si>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</si>
  <si>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</si>
  <si>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</si>
  <si>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</si>
  <si>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</si>
  <si>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</si>
  <si>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</si>
  <si>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</si>
  <si>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</si>
  <si>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</si>
  <si>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</si>
  <si>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</si>
  <si>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</si>
  <si>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</si>
  <si>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</si>
  <si>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</si>
  <si>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</si>
  <si>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</si>
  <si>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</si>
  <si>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</si>
  <si>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</si>
  <si>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</si>
  <si>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</si>
  <si>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</si>
  <si>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</si>
  <si>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</si>
  <si>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</si>
  <si>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</si>
  <si>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</si>
  <si>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</si>
  <si>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</si>
  <si>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</si>
  <si>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</si>
  <si>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</si>
  <si>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</si>
  <si>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</si>
  <si>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</si>
  <si>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</si>
  <si>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</si>
  <si>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</si>
  <si>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</si>
  <si>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</si>
  <si>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</si>
  <si>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</si>
  <si>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</si>
  <si>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</si>
  <si>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</si>
  <si>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</si>
  <si>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</si>
  <si>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</si>
  <si>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</si>
  <si>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</si>
  <si>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</si>
  <si>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</si>
  <si>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</si>
  <si>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</si>
  <si>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</si>
  <si>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</si>
  <si>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</si>
  <si>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</si>
  <si>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</si>
  <si>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</si>
  <si>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</si>
  <si>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</si>
  <si>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</si>
  <si>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</si>
  <si>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</si>
  <si>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</si>
  <si>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</si>
  <si>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</si>
  <si>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</si>
  <si>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</si>
  <si>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</si>
  <si>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</si>
  <si>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</si>
  <si>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</si>
  <si>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</si>
  <si>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</si>
  <si>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</si>
  <si>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</si>
  <si>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</si>
  <si>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</si>
  <si>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</si>
  <si>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</si>
  <si>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</si>
  <si>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</si>
  <si>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</si>
  <si>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</si>
  <si>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</si>
  <si>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</si>
  <si>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</si>
  <si>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</si>
  <si>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</si>
  <si>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</si>
  <si>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</si>
  <si>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</si>
  <si>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</si>
  <si>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</si>
  <si>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</si>
  <si>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</si>
  <si>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</si>
  <si>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</si>
  <si>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</si>
  <si>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</si>
  <si>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</si>
  <si>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</si>
  <si>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</si>
  <si>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</si>
  <si>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</si>
  <si>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</si>
  <si>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</si>
  <si>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</si>
  <si>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</si>
  <si>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</si>
  <si>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</si>
  <si>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</si>
  <si>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</si>
  <si>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</si>
  <si>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</si>
  <si>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</si>
  <si>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</si>
  <si>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</si>
  <si>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</si>
  <si>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</si>
  <si>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</si>
  <si>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</si>
  <si>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</si>
  <si>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</si>
  <si>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</si>
  <si>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</si>
  <si>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</si>
  <si>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</si>
  <si>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</si>
  <si>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</si>
  <si>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</si>
  <si>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</si>
  <si>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</si>
  <si>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</si>
  <si>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</si>
  <si>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</si>
  <si>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</si>
  <si>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</si>
  <si>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</si>
  <si>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</si>
  <si>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</si>
  <si>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</si>
  <si>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</si>
  <si>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</si>
  <si>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</si>
  <si>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</si>
  <si>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</si>
  <si>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</si>
  <si>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</si>
  <si>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</si>
  <si>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</si>
  <si>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</si>
  <si>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</si>
  <si>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</si>
  <si>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</si>
  <si>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</si>
  <si>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</si>
  <si>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</si>
  <si>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</si>
  <si>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</si>
  <si>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</si>
  <si>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</si>
  <si>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</si>
  <si>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</si>
  <si>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</si>
  <si>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</si>
  <si>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</si>
  <si>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</si>
  <si>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</si>
  <si>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</si>
  <si>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</si>
  <si>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</si>
  <si>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</si>
  <si>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</si>
  <si>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</si>
  <si>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</si>
  <si>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</si>
  <si>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</si>
  <si>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</si>
  <si>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</si>
  <si>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</si>
  <si>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</si>
  <si>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</si>
  <si>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</si>
  <si>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</si>
  <si>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</si>
  <si>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</si>
  <si>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</si>
  <si>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</si>
  <si>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</si>
  <si>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</si>
  <si>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</si>
  <si>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</si>
  <si>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</si>
  <si>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</si>
  <si>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</si>
  <si>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</si>
  <si>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</si>
  <si>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</si>
  <si>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</si>
  <si>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</si>
  <si>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</si>
  <si>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</si>
  <si>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</si>
  <si>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</si>
  <si>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</si>
  <si>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</si>
  <si>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</si>
  <si>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</si>
  <si>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</si>
  <si>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</si>
  <si>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</si>
  <si>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</si>
  <si>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</si>
  <si>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</si>
  <si>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</si>
  <si>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</si>
  <si>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</si>
  <si>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</si>
  <si>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</si>
  <si>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</si>
  <si>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</si>
  <si>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</si>
  <si>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</si>
  <si>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</si>
  <si>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</si>
  <si>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</si>
  <si>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</si>
  <si>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</si>
  <si>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</si>
  <si>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</si>
  <si>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</si>
  <si>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</si>
  <si>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</si>
  <si>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</si>
  <si>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</si>
  <si>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</si>
  <si>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</si>
  <si>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</si>
  <si>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</si>
  <si>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</si>
  <si>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</si>
  <si>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</si>
  <si>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</si>
  <si>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</si>
  <si>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</si>
  <si>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</si>
  <si>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</si>
  <si>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</si>
  <si>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</si>
  <si>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</si>
  <si>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</si>
  <si>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</si>
  <si>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</si>
  <si>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</si>
  <si>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</si>
  <si>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</si>
  <si>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</si>
  <si>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</si>
  <si>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</si>
  <si>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</si>
  <si>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</si>
  <si>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</si>
  <si>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</si>
  <si>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</si>
  <si>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</si>
  <si>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</si>
  <si>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</si>
  <si>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</si>
  <si>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</si>
  <si>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</si>
  <si>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</si>
  <si>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</si>
  <si>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</si>
  <si>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</si>
  <si>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</si>
  <si>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</si>
  <si>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</si>
  <si>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</si>
  <si>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</si>
  <si>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</si>
  <si>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</si>
  <si>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</si>
  <si>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</si>
  <si>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</si>
  <si>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</si>
  <si>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</si>
  <si>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</si>
  <si>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</si>
  <si>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</si>
  <si>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</si>
  <si>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</si>
  <si>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MUNICIPAL DE AGUA POTABLE Y ALCANTARILLADO DE JARAL DEL PROGRESO,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</si>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</sst>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0" t="s">
        <v>589</v>
      </c>
      <c r="B1" s="171"/>
      <c r="C1" s="87" t="s">
        <v>486</v>
      </c>
      <c r="D1" s="88">
        <v>2026</v>
      </c>
    </row>
    <row r="2" spans="1:5" ht="16.149999999999999" customHeight="1" x14ac:dyDescent="0.2">
      <c r="A2" s="172" t="s">
        <v>485</v>
      </c>
      <c r="B2" s="173"/>
      <c r="C2" s="155" t="s">
        <v>487</v>
      </c>
      <c r="D2" s="89" t="s">
        <v>489</v>
      </c>
    </row>
    <row r="3" spans="1:5" ht="16.149999999999999" customHeight="1" x14ac:dyDescent="0.2">
      <c r="A3" s="172" t="s">
        <v>590</v>
      </c>
      <c r="B3" s="173"/>
      <c r="C3" s="155" t="s">
        <v>488</v>
      </c>
      <c r="D3" s="90">
        <v>2</v>
      </c>
    </row>
    <row r="4" spans="1:5" ht="16.149999999999999" customHeight="1" x14ac:dyDescent="0.2">
      <c r="A4" s="172" t="s">
        <v>504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activeCell="A92" sqref="A92:E92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5" t="s">
        <v>589</v>
      </c>
      <c r="B1" s="175"/>
      <c r="C1" s="175"/>
      <c r="D1" s="2" t="s">
        <v>486</v>
      </c>
      <c r="E1" s="8">
        <v>2026</v>
      </c>
    </row>
    <row r="2" spans="1:5" s="3" customFormat="1" ht="18.95" customHeight="1" x14ac:dyDescent="0.25">
      <c r="A2" s="175" t="s">
        <v>491</v>
      </c>
      <c r="B2" s="175"/>
      <c r="C2" s="175"/>
      <c r="D2" s="2" t="s">
        <v>487</v>
      </c>
      <c r="E2" s="8" t="s">
        <v>489</v>
      </c>
    </row>
    <row r="3" spans="1:5" s="3" customFormat="1" ht="18.95" customHeight="1" x14ac:dyDescent="0.25">
      <c r="A3" s="175" t="s">
        <v>590</v>
      </c>
      <c r="B3" s="175"/>
      <c r="C3" s="175"/>
      <c r="D3" s="2" t="s">
        <v>488</v>
      </c>
      <c r="E3" s="8">
        <v>2</v>
      </c>
    </row>
    <row r="4" spans="1:5" s="3" customFormat="1" ht="18.95" customHeight="1" x14ac:dyDescent="0.25">
      <c r="A4" s="175" t="s">
        <v>504</v>
      </c>
      <c r="B4" s="175"/>
      <c r="C4" s="175"/>
      <c r="D4" s="2"/>
      <c r="E4" s="8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4" t="s">
        <v>539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17739019.02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17692158.960000001</v>
      </c>
      <c r="D10" s="95">
        <f>C10/$C$9</f>
        <v>0.99735836237916164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17692158.960000001</v>
      </c>
      <c r="D48" s="95">
        <f t="shared" si="0"/>
        <v>0.99735836237916164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17692158.960000001</v>
      </c>
      <c r="D51" s="29">
        <f t="shared" si="0"/>
        <v>0.99735836237916164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0</v>
      </c>
      <c r="D57" s="95">
        <f t="shared" si="0"/>
        <v>0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0</v>
      </c>
      <c r="D64" s="95">
        <f t="shared" si="0"/>
        <v>0</v>
      </c>
      <c r="E64" s="24"/>
    </row>
    <row r="65" spans="1:5" x14ac:dyDescent="0.2">
      <c r="A65" s="25">
        <v>4221</v>
      </c>
      <c r="B65" s="26" t="s">
        <v>250</v>
      </c>
      <c r="C65" s="123">
        <v>0</v>
      </c>
      <c r="D65" s="29">
        <f t="shared" si="0"/>
        <v>0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46860.06</v>
      </c>
      <c r="D69" s="95">
        <f t="shared" si="0"/>
        <v>2.6416376208384042E-3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46860.06</v>
      </c>
      <c r="D83" s="95">
        <f t="shared" si="1"/>
        <v>2.6416376208384042E-3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46860.06</v>
      </c>
      <c r="D90" s="29">
        <f t="shared" si="1"/>
        <v>2.6416376208384042E-3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538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11078551.710000001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10923500.060000001</v>
      </c>
      <c r="D95" s="95">
        <f>C95/$C$94</f>
        <v>0.98600433937045728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6623036.1100000003</v>
      </c>
      <c r="D96" s="95">
        <f t="shared" ref="D96:D159" si="2">C96/$C$94</f>
        <v>0.59782508430427317</v>
      </c>
      <c r="E96" s="26"/>
    </row>
    <row r="97" spans="1:5" x14ac:dyDescent="0.2">
      <c r="A97" s="28">
        <v>5111</v>
      </c>
      <c r="B97" s="26" t="s">
        <v>274</v>
      </c>
      <c r="C97" s="123">
        <v>3573572</v>
      </c>
      <c r="D97" s="29">
        <f t="shared" si="2"/>
        <v>0.32256671210681198</v>
      </c>
      <c r="E97" s="26"/>
    </row>
    <row r="98" spans="1:5" x14ac:dyDescent="0.2">
      <c r="A98" s="28">
        <v>5112</v>
      </c>
      <c r="B98" s="26" t="s">
        <v>275</v>
      </c>
      <c r="C98" s="123">
        <v>715323</v>
      </c>
      <c r="D98" s="29">
        <f t="shared" si="2"/>
        <v>6.45682773998624E-2</v>
      </c>
      <c r="E98" s="26"/>
    </row>
    <row r="99" spans="1:5" x14ac:dyDescent="0.2">
      <c r="A99" s="28">
        <v>5113</v>
      </c>
      <c r="B99" s="26" t="s">
        <v>276</v>
      </c>
      <c r="C99" s="123">
        <v>475145</v>
      </c>
      <c r="D99" s="29">
        <f t="shared" si="2"/>
        <v>4.288872881922938E-2</v>
      </c>
      <c r="E99" s="26"/>
    </row>
    <row r="100" spans="1:5" x14ac:dyDescent="0.2">
      <c r="A100" s="28">
        <v>5114</v>
      </c>
      <c r="B100" s="26" t="s">
        <v>277</v>
      </c>
      <c r="C100" s="123">
        <v>938661.31</v>
      </c>
      <c r="D100" s="29">
        <f t="shared" si="2"/>
        <v>8.4727799677346088E-2</v>
      </c>
      <c r="E100" s="26"/>
    </row>
    <row r="101" spans="1:5" x14ac:dyDescent="0.2">
      <c r="A101" s="28">
        <v>5115</v>
      </c>
      <c r="B101" s="26" t="s">
        <v>278</v>
      </c>
      <c r="C101" s="123">
        <v>920334.8</v>
      </c>
      <c r="D101" s="29">
        <f t="shared" si="2"/>
        <v>8.3073566301023291E-2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866305.36999999988</v>
      </c>
      <c r="D103" s="95">
        <f t="shared" si="2"/>
        <v>7.8196626479437162E-2</v>
      </c>
      <c r="E103" s="26"/>
    </row>
    <row r="104" spans="1:5" x14ac:dyDescent="0.2">
      <c r="A104" s="28">
        <v>5121</v>
      </c>
      <c r="B104" s="26" t="s">
        <v>281</v>
      </c>
      <c r="C104" s="123">
        <v>60629.64</v>
      </c>
      <c r="D104" s="29">
        <f t="shared" si="2"/>
        <v>5.472704518341775E-3</v>
      </c>
      <c r="E104" s="26"/>
    </row>
    <row r="105" spans="1:5" x14ac:dyDescent="0.2">
      <c r="A105" s="28">
        <v>5122</v>
      </c>
      <c r="B105" s="26" t="s">
        <v>282</v>
      </c>
      <c r="C105" s="123">
        <v>4188.29</v>
      </c>
      <c r="D105" s="29">
        <f t="shared" si="2"/>
        <v>3.7805392885601288E-4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405162.22</v>
      </c>
      <c r="D107" s="29">
        <f t="shared" si="2"/>
        <v>3.6571767736958097E-2</v>
      </c>
      <c r="E107" s="26"/>
    </row>
    <row r="108" spans="1:5" x14ac:dyDescent="0.2">
      <c r="A108" s="28">
        <v>5125</v>
      </c>
      <c r="B108" s="26" t="s">
        <v>285</v>
      </c>
      <c r="C108" s="123">
        <v>75010</v>
      </c>
      <c r="D108" s="29">
        <f t="shared" si="2"/>
        <v>6.7707406133504424E-3</v>
      </c>
      <c r="E108" s="26"/>
    </row>
    <row r="109" spans="1:5" x14ac:dyDescent="0.2">
      <c r="A109" s="28">
        <v>5126</v>
      </c>
      <c r="B109" s="26" t="s">
        <v>286</v>
      </c>
      <c r="C109" s="123">
        <v>321315.21999999997</v>
      </c>
      <c r="D109" s="29">
        <f t="shared" si="2"/>
        <v>2.9003359681930838E-2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0</v>
      </c>
      <c r="D112" s="29">
        <f t="shared" si="2"/>
        <v>0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3434158.58</v>
      </c>
      <c r="D113" s="95">
        <f t="shared" si="2"/>
        <v>0.30998262858674691</v>
      </c>
      <c r="E113" s="26"/>
    </row>
    <row r="114" spans="1:5" x14ac:dyDescent="0.2">
      <c r="A114" s="28">
        <v>5131</v>
      </c>
      <c r="B114" s="26" t="s">
        <v>291</v>
      </c>
      <c r="C114" s="123">
        <v>1624976.31</v>
      </c>
      <c r="D114" s="29">
        <f t="shared" si="2"/>
        <v>0.14667768428008718</v>
      </c>
      <c r="E114" s="26"/>
    </row>
    <row r="115" spans="1:5" x14ac:dyDescent="0.2">
      <c r="A115" s="28">
        <v>5132</v>
      </c>
      <c r="B115" s="26" t="s">
        <v>292</v>
      </c>
      <c r="C115" s="123">
        <v>431.04</v>
      </c>
      <c r="D115" s="29">
        <f t="shared" si="2"/>
        <v>3.890761277134482E-5</v>
      </c>
      <c r="E115" s="26"/>
    </row>
    <row r="116" spans="1:5" x14ac:dyDescent="0.2">
      <c r="A116" s="28">
        <v>5133</v>
      </c>
      <c r="B116" s="26" t="s">
        <v>293</v>
      </c>
      <c r="C116" s="123">
        <v>343714.55</v>
      </c>
      <c r="D116" s="29">
        <f t="shared" si="2"/>
        <v>3.1025224144573673E-2</v>
      </c>
      <c r="E116" s="26"/>
    </row>
    <row r="117" spans="1:5" x14ac:dyDescent="0.2">
      <c r="A117" s="28">
        <v>5134</v>
      </c>
      <c r="B117" s="26" t="s">
        <v>294</v>
      </c>
      <c r="C117" s="123">
        <v>144185.57999999999</v>
      </c>
      <c r="D117" s="29">
        <f t="shared" si="2"/>
        <v>1.3014840186181698E-2</v>
      </c>
      <c r="E117" s="26"/>
    </row>
    <row r="118" spans="1:5" x14ac:dyDescent="0.2">
      <c r="A118" s="28">
        <v>5135</v>
      </c>
      <c r="B118" s="26" t="s">
        <v>295</v>
      </c>
      <c r="C118" s="123">
        <v>750250.33</v>
      </c>
      <c r="D118" s="29">
        <f t="shared" si="2"/>
        <v>6.7720975596728059E-2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0</v>
      </c>
      <c r="D120" s="29">
        <f t="shared" si="2"/>
        <v>0</v>
      </c>
      <c r="E120" s="26"/>
    </row>
    <row r="121" spans="1:5" x14ac:dyDescent="0.2">
      <c r="A121" s="28">
        <v>5138</v>
      </c>
      <c r="B121" s="26" t="s">
        <v>298</v>
      </c>
      <c r="C121" s="123">
        <v>34789.769999999997</v>
      </c>
      <c r="D121" s="29">
        <f t="shared" si="2"/>
        <v>3.1402814113867593E-3</v>
      </c>
      <c r="E121" s="26"/>
    </row>
    <row r="122" spans="1:5" x14ac:dyDescent="0.2">
      <c r="A122" s="28">
        <v>5139</v>
      </c>
      <c r="B122" s="26" t="s">
        <v>299</v>
      </c>
      <c r="C122" s="123">
        <v>535811</v>
      </c>
      <c r="D122" s="29">
        <f t="shared" si="2"/>
        <v>4.8364715355018184E-2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155051.65</v>
      </c>
      <c r="D181" s="95">
        <f t="shared" si="3"/>
        <v>1.3995660629542703E-2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155051.65</v>
      </c>
      <c r="D182" s="95">
        <f t="shared" si="3"/>
        <v>1.3995660629542703E-2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35212.07</v>
      </c>
      <c r="D185" s="29">
        <f t="shared" si="3"/>
        <v>3.1784001123735329E-3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113962.68</v>
      </c>
      <c r="D187" s="29">
        <f t="shared" si="3"/>
        <v>1.0286785040424745E-2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5876.9</v>
      </c>
      <c r="D189" s="29">
        <f t="shared" si="3"/>
        <v>5.3047547674442354E-4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58" zoomScaleNormal="100" workbookViewId="0">
      <selection activeCell="I11" sqref="I11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8" t="s">
        <v>589</v>
      </c>
      <c r="B1" s="179"/>
      <c r="C1" s="179"/>
      <c r="D1" s="179"/>
      <c r="E1" s="179"/>
      <c r="F1" s="179"/>
      <c r="G1" s="2" t="s">
        <v>486</v>
      </c>
      <c r="H1" s="8">
        <v>2026</v>
      </c>
    </row>
    <row r="2" spans="1:8" s="3" customFormat="1" ht="18.95" customHeight="1" x14ac:dyDescent="0.25">
      <c r="A2" s="178" t="s">
        <v>490</v>
      </c>
      <c r="B2" s="179"/>
      <c r="C2" s="179"/>
      <c r="D2" s="179"/>
      <c r="E2" s="179"/>
      <c r="F2" s="179"/>
      <c r="G2" s="2" t="s">
        <v>487</v>
      </c>
      <c r="H2" s="8" t="s">
        <v>489</v>
      </c>
    </row>
    <row r="3" spans="1:8" s="3" customFormat="1" ht="18.95" customHeight="1" x14ac:dyDescent="0.25">
      <c r="A3" s="178" t="s">
        <v>590</v>
      </c>
      <c r="B3" s="179"/>
      <c r="C3" s="179"/>
      <c r="D3" s="179"/>
      <c r="E3" s="179"/>
      <c r="F3" s="179"/>
      <c r="G3" s="2" t="s">
        <v>488</v>
      </c>
      <c r="H3" s="8">
        <v>2</v>
      </c>
    </row>
    <row r="4" spans="1:8" s="3" customFormat="1" ht="18.95" customHeight="1" x14ac:dyDescent="0.25">
      <c r="A4" s="178" t="s">
        <v>504</v>
      </c>
      <c r="B4" s="179"/>
      <c r="C4" s="179"/>
      <c r="D4" s="179"/>
      <c r="E4" s="179"/>
      <c r="F4" s="179"/>
      <c r="G4" s="2"/>
      <c r="H4" s="8"/>
    </row>
    <row r="5" spans="1:8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7" spans="1:8" x14ac:dyDescent="0.2">
      <c r="A7" s="177" t="s">
        <v>86</v>
      </c>
      <c r="B7" s="177"/>
      <c r="C7" s="177"/>
      <c r="D7" s="177"/>
      <c r="E7" s="177"/>
      <c r="F7" s="177"/>
      <c r="G7" s="177"/>
      <c r="H7" s="17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454795.77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7" t="s">
        <v>87</v>
      </c>
      <c r="B13" s="177"/>
      <c r="C13" s="177"/>
      <c r="D13" s="177"/>
      <c r="E13" s="177"/>
      <c r="F13" s="177"/>
      <c r="G13" s="177"/>
      <c r="H13" s="17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-7554</v>
      </c>
      <c r="D15" s="125">
        <v>-7553</v>
      </c>
      <c r="E15" s="125">
        <v>-7552</v>
      </c>
      <c r="F15" s="125">
        <v>-7552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493</v>
      </c>
      <c r="D16" s="125">
        <v>493</v>
      </c>
      <c r="E16" s="125">
        <v>493</v>
      </c>
      <c r="F16" s="125">
        <v>493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7" t="s">
        <v>88</v>
      </c>
      <c r="B18" s="177"/>
      <c r="C18" s="177"/>
      <c r="D18" s="177"/>
      <c r="E18" s="177"/>
      <c r="F18" s="177"/>
      <c r="G18" s="177"/>
      <c r="H18" s="17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456326.41</v>
      </c>
      <c r="D20" s="125">
        <v>456326.41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59000</v>
      </c>
      <c r="D21" s="125">
        <v>59000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7737631.1900000004</v>
      </c>
      <c r="D23" s="125">
        <v>7737631.1900000004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18471.68</v>
      </c>
      <c r="D25" s="125">
        <v>18471.68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7" t="s">
        <v>477</v>
      </c>
      <c r="B30" s="177"/>
      <c r="C30" s="177"/>
      <c r="D30" s="177"/>
      <c r="E30" s="177"/>
      <c r="F30" s="177"/>
      <c r="G30" s="177"/>
      <c r="H30" s="17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7" t="s">
        <v>138</v>
      </c>
      <c r="B39" s="177"/>
      <c r="C39" s="177"/>
      <c r="D39" s="177"/>
      <c r="E39" s="177"/>
      <c r="F39" s="177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805063.22</v>
      </c>
      <c r="E41" s="4" t="str">
        <f>+IF(OR(C41&lt;&gt;0,C42&lt;&gt;0),"","SIN INFORMACIÓN QUE REVELAR")</f>
        <v/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805063.22</v>
      </c>
      <c r="G42" s="161"/>
      <c r="H42" s="161"/>
    </row>
    <row r="43" spans="1:8" x14ac:dyDescent="0.2">
      <c r="G43" s="161"/>
      <c r="H43" s="161"/>
    </row>
    <row r="44" spans="1:8" x14ac:dyDescent="0.2">
      <c r="A44" s="177" t="s">
        <v>93</v>
      </c>
      <c r="B44" s="177"/>
      <c r="C44" s="177"/>
      <c r="D44" s="177"/>
      <c r="E44" s="177"/>
      <c r="F44" s="177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7" t="s">
        <v>94</v>
      </c>
      <c r="B48" s="177"/>
      <c r="C48" s="177"/>
      <c r="D48" s="177"/>
      <c r="E48" s="177"/>
      <c r="F48" s="177"/>
      <c r="G48" s="177"/>
      <c r="H48" s="17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7" t="s">
        <v>98</v>
      </c>
      <c r="B54" s="177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7609484.0600000005</v>
      </c>
      <c r="D56" s="125">
        <f>SUM(D57:D63)</f>
        <v>35212.07</v>
      </c>
      <c r="E56" s="125">
        <f>SUM(E57:E63)</f>
        <v>-1027908.09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255838.8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2682875.2200000002</v>
      </c>
      <c r="D59" s="125">
        <v>35212.07</v>
      </c>
      <c r="E59" s="125">
        <v>-1027908.09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2270770.04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2400000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5814823.5</v>
      </c>
      <c r="D64" s="125">
        <f t="shared" ref="D64:E64" si="0">SUM(D65:D72)</f>
        <v>113962.68000000001</v>
      </c>
      <c r="E64" s="125">
        <f t="shared" si="0"/>
        <v>-5250055.17</v>
      </c>
    </row>
    <row r="65" spans="1:9" x14ac:dyDescent="0.2">
      <c r="A65" s="6">
        <v>1241</v>
      </c>
      <c r="B65" s="4" t="s">
        <v>153</v>
      </c>
      <c r="C65" s="125">
        <v>1337466.7</v>
      </c>
      <c r="D65" s="125">
        <v>33985.43</v>
      </c>
      <c r="E65" s="125">
        <v>-1133393.1000000001</v>
      </c>
    </row>
    <row r="66" spans="1:9" x14ac:dyDescent="0.2">
      <c r="A66" s="6">
        <v>1242</v>
      </c>
      <c r="B66" s="4" t="s">
        <v>154</v>
      </c>
      <c r="C66" s="125">
        <v>28438.79</v>
      </c>
      <c r="D66" s="125">
        <v>999.57</v>
      </c>
      <c r="E66" s="125">
        <v>-24187.1</v>
      </c>
    </row>
    <row r="67" spans="1:9" x14ac:dyDescent="0.2">
      <c r="A67" s="6">
        <v>1243</v>
      </c>
      <c r="B67" s="4" t="s">
        <v>155</v>
      </c>
      <c r="C67" s="125">
        <v>210000</v>
      </c>
      <c r="D67" s="125">
        <v>10500</v>
      </c>
      <c r="E67" s="125">
        <v>-210000</v>
      </c>
    </row>
    <row r="68" spans="1:9" x14ac:dyDescent="0.2">
      <c r="A68" s="6">
        <v>1244</v>
      </c>
      <c r="B68" s="4" t="s">
        <v>156</v>
      </c>
      <c r="C68" s="125">
        <v>2742266.37</v>
      </c>
      <c r="D68" s="125">
        <v>40952.54</v>
      </c>
      <c r="E68" s="125">
        <v>-2674140.7200000002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1496651.64</v>
      </c>
      <c r="D70" s="125">
        <v>27525.14</v>
      </c>
      <c r="E70" s="125">
        <v>-1208334.25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7" t="s">
        <v>99</v>
      </c>
      <c r="B74" s="177"/>
      <c r="C74" s="177"/>
      <c r="D74" s="177"/>
      <c r="E74" s="177"/>
      <c r="F74" s="177"/>
      <c r="G74" s="177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137915.84</v>
      </c>
      <c r="D76" s="125">
        <f>SUM(D77:D81)</f>
        <v>5876.9</v>
      </c>
      <c r="E76" s="125">
        <f>SUM(E77:E81)</f>
        <v>-123003.83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137915.84</v>
      </c>
      <c r="D77" s="125">
        <v>5876.9</v>
      </c>
      <c r="E77" s="125">
        <v>-123003.83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2555161.41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2555161.41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7" t="s">
        <v>101</v>
      </c>
      <c r="B90" s="177"/>
      <c r="C90" s="177"/>
      <c r="D90" s="177"/>
      <c r="E90" s="177"/>
      <c r="F90" s="177"/>
      <c r="G90" s="177"/>
      <c r="H90" s="17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7" t="s">
        <v>588</v>
      </c>
      <c r="B96" s="177"/>
      <c r="C96" s="177"/>
      <c r="D96" s="177"/>
      <c r="E96" s="177"/>
      <c r="F96" s="177"/>
      <c r="G96" s="177"/>
      <c r="H96" s="17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25249.78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478</v>
      </c>
      <c r="C99" s="125">
        <v>25249.78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7" t="s">
        <v>102</v>
      </c>
      <c r="B108" s="177"/>
      <c r="C108" s="177"/>
      <c r="D108" s="177"/>
      <c r="E108" s="177"/>
      <c r="F108" s="177"/>
      <c r="G108" s="177"/>
      <c r="H108" s="17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6553021.2800000003</v>
      </c>
      <c r="D110" s="125">
        <f>SUM(D111:D119)</f>
        <v>6553021.2800000003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0</v>
      </c>
      <c r="D111" s="125">
        <f>C111</f>
        <v>0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182229.49</v>
      </c>
      <c r="D112" s="125">
        <f t="shared" ref="D112:D119" si="1">C112</f>
        <v>182229.49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5126224.07</v>
      </c>
      <c r="D117" s="125">
        <f t="shared" si="1"/>
        <v>5126224.07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1244567.72</v>
      </c>
      <c r="D119" s="125">
        <f t="shared" si="1"/>
        <v>1244567.72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7" t="s">
        <v>103</v>
      </c>
      <c r="B125" s="177"/>
      <c r="C125" s="177"/>
      <c r="D125" s="177"/>
      <c r="E125" s="177"/>
      <c r="F125" s="177"/>
      <c r="G125" s="177"/>
      <c r="H125" s="17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7" t="s">
        <v>543</v>
      </c>
      <c r="B142" s="177"/>
      <c r="C142" s="177"/>
      <c r="D142" s="177"/>
      <c r="E142" s="177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0" t="s">
        <v>547</v>
      </c>
      <c r="B153" s="180"/>
      <c r="C153" s="180"/>
      <c r="D153" s="180"/>
      <c r="E153" s="180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0" t="s">
        <v>557</v>
      </c>
      <c r="B165" s="180"/>
      <c r="C165" s="180"/>
      <c r="D165" s="180"/>
      <c r="E165" s="180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G4" sqref="G4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8.9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8.9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8.9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2510879.02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6660467.3099999996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14280051.84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Normal="100" workbookViewId="0">
      <selection activeCell="A46" sqref="A46:D46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8.95" customHeight="1" x14ac:dyDescent="0.25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8.95" customHeight="1" x14ac:dyDescent="0.25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8.95" customHeight="1" x14ac:dyDescent="0.25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10738524.68</v>
      </c>
      <c r="D10" s="128">
        <v>6669839.4000000004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454795.77</v>
      </c>
      <c r="D12" s="128">
        <v>436768.74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11193320.449999999</v>
      </c>
      <c r="D16" s="129">
        <f>SUM(D9:D15)</f>
        <v>7106608.1400000006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2270770.04</v>
      </c>
      <c r="D21" s="129">
        <f>SUM(D22:D28)</f>
        <v>1961625.37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2270770.04</v>
      </c>
      <c r="D26" s="128">
        <v>1961625.37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39739.65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16033.62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23706.03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2270770.04</v>
      </c>
      <c r="D44" s="129">
        <f>D21+D29+D38</f>
        <v>2001365.02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6660467.3099999996</v>
      </c>
      <c r="D48" s="129">
        <v>6515999.8200000003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1630.7299999999814</v>
      </c>
      <c r="D49" s="129">
        <f>D54+D66+D94+D97+D50</f>
        <v>3116861.16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155051.65</v>
      </c>
      <c r="D66" s="129">
        <f>D67+D76+D79+D85</f>
        <v>445704.95</v>
      </c>
    </row>
    <row r="67" spans="1:4" x14ac:dyDescent="0.2">
      <c r="A67" s="14">
        <v>5510</v>
      </c>
      <c r="B67" s="12" t="s">
        <v>352</v>
      </c>
      <c r="C67" s="128">
        <f>SUM(C68:C75)</f>
        <v>155051.65</v>
      </c>
      <c r="D67" s="128">
        <f>SUM(D68:D75)</f>
        <v>445704.95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35212.07</v>
      </c>
      <c r="D70" s="128">
        <v>70424.13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113962.68</v>
      </c>
      <c r="D72" s="128">
        <v>363527.02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5876.9</v>
      </c>
      <c r="D74" s="128">
        <v>11753.8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2671156.21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2671156.21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2671156.21</v>
      </c>
    </row>
    <row r="97" spans="1:4" x14ac:dyDescent="0.2">
      <c r="A97" s="21">
        <v>2110</v>
      </c>
      <c r="B97" s="68" t="s">
        <v>509</v>
      </c>
      <c r="C97" s="129">
        <f>SUM(C98:C102)</f>
        <v>-153420.92000000001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-153420.92000000001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294434.03999999998</v>
      </c>
      <c r="D103" s="132">
        <f>+D104+D106+D112</f>
        <v>311826.26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294434.03999999998</v>
      </c>
      <c r="D112" s="143">
        <f>SUM(D113)</f>
        <v>311826.26</v>
      </c>
    </row>
    <row r="113" spans="1:4" x14ac:dyDescent="0.2">
      <c r="A113" s="81">
        <v>1151</v>
      </c>
      <c r="B113" s="82" t="s">
        <v>140</v>
      </c>
      <c r="C113" s="144">
        <v>294434.03999999998</v>
      </c>
      <c r="D113" s="144">
        <v>311826.26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6367663.9999999991</v>
      </c>
      <c r="D147" s="129">
        <f>D48+D49-D103-D114</f>
        <v>9321034.7200000007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opLeftCell="A3" workbookViewId="0">
      <selection activeCell="E15" sqref="E15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5" t="s">
        <v>589</v>
      </c>
      <c r="B1" s="186"/>
      <c r="C1" s="187"/>
    </row>
    <row r="2" spans="1:3" s="17" customFormat="1" ht="18" customHeight="1" x14ac:dyDescent="0.25">
      <c r="A2" s="188" t="s">
        <v>494</v>
      </c>
      <c r="B2" s="189"/>
      <c r="C2" s="190"/>
    </row>
    <row r="3" spans="1:3" s="17" customFormat="1" ht="18" customHeight="1" x14ac:dyDescent="0.25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17739019.02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17739019.02</v>
      </c>
    </row>
    <row r="23" spans="1:3" ht="21" customHeight="1" x14ac:dyDescent="0.2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opLeftCell="A20" workbookViewId="0">
      <selection activeCell="E35" sqref="E35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6" t="s">
        <v>589</v>
      </c>
      <c r="B1" s="197"/>
      <c r="C1" s="198"/>
    </row>
    <row r="2" spans="1:3" s="20" customFormat="1" ht="18.95" customHeight="1" x14ac:dyDescent="0.25">
      <c r="A2" s="199" t="s">
        <v>496</v>
      </c>
      <c r="B2" s="200"/>
      <c r="C2" s="201"/>
    </row>
    <row r="3" spans="1:3" s="20" customFormat="1" ht="18.95" customHeight="1" x14ac:dyDescent="0.25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15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13194270.1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2270770.04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2270770.04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155051.65</v>
      </c>
    </row>
    <row r="32" spans="1:3" x14ac:dyDescent="0.2">
      <c r="A32" s="61" t="s">
        <v>463</v>
      </c>
      <c r="B32" s="48" t="s">
        <v>352</v>
      </c>
      <c r="C32" s="76">
        <v>155051.65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11078551.709999999</v>
      </c>
    </row>
    <row r="42" spans="1:3" ht="24" customHeight="1" x14ac:dyDescent="0.2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="78" workbookViewId="0">
      <selection activeCell="B23" sqref="B23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1" t="s">
        <v>589</v>
      </c>
      <c r="B1" s="205"/>
      <c r="C1" s="205"/>
      <c r="D1" s="205"/>
      <c r="E1" s="205"/>
      <c r="F1" s="205"/>
      <c r="G1" s="10" t="s">
        <v>486</v>
      </c>
      <c r="H1" s="11">
        <v>2026</v>
      </c>
    </row>
    <row r="2" spans="1:10" ht="18.95" customHeight="1" x14ac:dyDescent="0.2">
      <c r="A2" s="181" t="s">
        <v>497</v>
      </c>
      <c r="B2" s="205"/>
      <c r="C2" s="205"/>
      <c r="D2" s="205"/>
      <c r="E2" s="205"/>
      <c r="F2" s="205"/>
      <c r="G2" s="10" t="s">
        <v>487</v>
      </c>
      <c r="H2" s="11" t="s">
        <v>489</v>
      </c>
    </row>
    <row r="3" spans="1:10" ht="18.95" customHeight="1" x14ac:dyDescent="0.2">
      <c r="A3" s="206" t="s">
        <v>590</v>
      </c>
      <c r="B3" s="207"/>
      <c r="C3" s="207"/>
      <c r="D3" s="207"/>
      <c r="E3" s="207"/>
      <c r="F3" s="207"/>
      <c r="G3" s="10" t="s">
        <v>488</v>
      </c>
      <c r="H3" s="11">
        <v>2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32724114.550000001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14985095.529999999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17739019.02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32724114.550000001</v>
      </c>
    </row>
    <row r="51" spans="1:3" x14ac:dyDescent="0.2">
      <c r="A51" s="12">
        <v>8220</v>
      </c>
      <c r="B51" s="86" t="s">
        <v>46</v>
      </c>
      <c r="C51" s="142">
        <v>18983033.920000002</v>
      </c>
    </row>
    <row r="52" spans="1:3" x14ac:dyDescent="0.2">
      <c r="A52" s="12">
        <v>8230</v>
      </c>
      <c r="B52" s="86" t="s">
        <v>576</v>
      </c>
      <c r="C52" s="142">
        <v>0</v>
      </c>
    </row>
    <row r="53" spans="1:3" x14ac:dyDescent="0.2">
      <c r="A53" s="12">
        <v>8240</v>
      </c>
      <c r="B53" s="86" t="s">
        <v>45</v>
      </c>
      <c r="C53" s="142">
        <v>546810.53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153420.92000000001</v>
      </c>
    </row>
    <row r="56" spans="1:3" x14ac:dyDescent="0.2">
      <c r="A56" s="12">
        <v>8270</v>
      </c>
      <c r="B56" s="86" t="s">
        <v>42</v>
      </c>
      <c r="C56" s="142">
        <v>13347691.02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cp:lastPrinted>2019-02-13T21:19:08Z</cp:lastPrinted>
  <dcterms:created xsi:type="dcterms:W3CDTF">2012-12-11T20:36:24Z</dcterms:created>
  <dcterms:modified xsi:type="dcterms:W3CDTF">2026-08-07T20:36:46Z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